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vate\compliance\SEC Reporting\Fiscal 2019\19Q4\19Q4 Earnings Release\"/>
    </mc:Choice>
  </mc:AlternateContent>
  <xr:revisionPtr revIDLastSave="0" documentId="13_ncr:1_{EF201974-AECF-4B6D-B89C-51E560D6927C}" xr6:coauthVersionLast="45" xr6:coauthVersionMax="45" xr10:uidLastSave="{00000000-0000-0000-0000-000000000000}"/>
  <bookViews>
    <workbookView xWindow="-28920" yWindow="-120" windowWidth="29040" windowHeight="18240" xr2:uid="{00000000-000D-0000-FFFF-FFFF00000000}"/>
  </bookViews>
  <sheets>
    <sheet name="2019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'2019 Historical FS'!$A$1:$R$53,'2019 Historical FS'!$A$56:$N$99,'2019 Historical FS'!$A$101:$R$142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3" i="1" l="1"/>
  <c r="Q134" i="1" l="1"/>
  <c r="Q133" i="1"/>
  <c r="Q132" i="1"/>
  <c r="Q130" i="1"/>
  <c r="Q129" i="1"/>
  <c r="Q125" i="1"/>
  <c r="Q120" i="1"/>
  <c r="Q119" i="1"/>
  <c r="Q117" i="1"/>
  <c r="Q116" i="1"/>
  <c r="Q112" i="1"/>
  <c r="Q110" i="1"/>
  <c r="Q47" i="1"/>
  <c r="Q46" i="1"/>
  <c r="Q45" i="1"/>
  <c r="Q44" i="1"/>
  <c r="Q43" i="1"/>
  <c r="Q42" i="1"/>
  <c r="Q41" i="1"/>
  <c r="Q40" i="1"/>
  <c r="P34" i="1"/>
  <c r="P31" i="1"/>
  <c r="P30" i="1"/>
  <c r="P25" i="1"/>
  <c r="P24" i="1"/>
  <c r="P23" i="1"/>
  <c r="P22" i="1"/>
  <c r="P15" i="1"/>
  <c r="P14" i="1"/>
  <c r="P10" i="1"/>
  <c r="P9" i="1"/>
  <c r="N140" i="1"/>
  <c r="N135" i="1"/>
  <c r="N126" i="1"/>
  <c r="M106" i="1"/>
  <c r="N95" i="1"/>
  <c r="N83" i="1"/>
  <c r="N69" i="1"/>
  <c r="N75" i="1" s="1"/>
  <c r="N48" i="1"/>
  <c r="N34" i="1"/>
  <c r="M32" i="1"/>
  <c r="N31" i="1"/>
  <c r="N30" i="1"/>
  <c r="M26" i="1"/>
  <c r="N24" i="1"/>
  <c r="N23" i="1"/>
  <c r="N22" i="1"/>
  <c r="N16" i="1"/>
  <c r="M16" i="1"/>
  <c r="N15" i="1"/>
  <c r="N14" i="1"/>
  <c r="N11" i="1"/>
  <c r="M11" i="1"/>
  <c r="M18" i="1" s="1"/>
  <c r="M20" i="1" s="1"/>
  <c r="N10" i="1"/>
  <c r="N9" i="1"/>
  <c r="N6" i="1"/>
  <c r="M60" i="1" s="1"/>
  <c r="N5" i="1"/>
  <c r="N97" i="1" l="1"/>
  <c r="N18" i="1"/>
  <c r="N26" i="1"/>
  <c r="N32" i="1"/>
  <c r="N28" i="1"/>
  <c r="N36" i="1" s="1"/>
  <c r="N50" i="1" s="1"/>
  <c r="N20" i="1"/>
  <c r="M28" i="1"/>
  <c r="M36" i="1" s="1"/>
  <c r="N108" i="1" s="1"/>
  <c r="N122" i="1" s="1"/>
  <c r="N139" i="1" s="1"/>
  <c r="N141" i="1" s="1"/>
  <c r="Q14" i="1"/>
  <c r="Q48" i="1"/>
  <c r="P26" i="1"/>
  <c r="K14" i="1"/>
  <c r="K48" i="1"/>
  <c r="H48" i="1"/>
  <c r="E48" i="1"/>
  <c r="G26" i="1"/>
  <c r="D26" i="1"/>
  <c r="J26" i="1"/>
  <c r="K140" i="1" l="1"/>
  <c r="K135" i="1"/>
  <c r="K126" i="1"/>
  <c r="J106" i="1"/>
  <c r="K95" i="1"/>
  <c r="K83" i="1"/>
  <c r="K69" i="1"/>
  <c r="K75" i="1" s="1"/>
  <c r="K34" i="1"/>
  <c r="J32" i="1"/>
  <c r="K31" i="1"/>
  <c r="K30" i="1"/>
  <c r="K24" i="1"/>
  <c r="K23" i="1"/>
  <c r="K22" i="1"/>
  <c r="J16" i="1"/>
  <c r="K15" i="1"/>
  <c r="K16" i="1" s="1"/>
  <c r="J11" i="1"/>
  <c r="K10" i="1"/>
  <c r="K9" i="1"/>
  <c r="K6" i="1"/>
  <c r="J60" i="1" s="1"/>
  <c r="K5" i="1"/>
  <c r="J18" i="1" l="1"/>
  <c r="J20" i="1" s="1"/>
  <c r="K26" i="1"/>
  <c r="K97" i="1"/>
  <c r="K11" i="1"/>
  <c r="K18" i="1" s="1"/>
  <c r="K32" i="1"/>
  <c r="J28" i="1"/>
  <c r="J36" i="1" s="1"/>
  <c r="K108" i="1" s="1"/>
  <c r="K122" i="1" s="1"/>
  <c r="K139" i="1" s="1"/>
  <c r="K141" i="1" s="1"/>
  <c r="H137" i="1"/>
  <c r="Q137" i="1" s="1"/>
  <c r="H131" i="1"/>
  <c r="Q131" i="1" s="1"/>
  <c r="H121" i="1"/>
  <c r="Q121" i="1" s="1"/>
  <c r="H118" i="1"/>
  <c r="Q118" i="1" s="1"/>
  <c r="H115" i="1"/>
  <c r="Q115" i="1" s="1"/>
  <c r="H111" i="1"/>
  <c r="Q111" i="1" s="1"/>
  <c r="K20" i="1" l="1"/>
  <c r="K28" i="1"/>
  <c r="K36" i="1" s="1"/>
  <c r="K50" i="1" s="1"/>
  <c r="H140" i="1"/>
  <c r="H135" i="1" l="1"/>
  <c r="Q135" i="1" l="1"/>
  <c r="Q126" i="1"/>
  <c r="P106" i="1"/>
  <c r="Q34" i="1"/>
  <c r="P32" i="1"/>
  <c r="Q31" i="1"/>
  <c r="Q30" i="1"/>
  <c r="Q32" i="1" s="1"/>
  <c r="Q24" i="1"/>
  <c r="Q23" i="1"/>
  <c r="Q22" i="1"/>
  <c r="P16" i="1"/>
  <c r="Q15" i="1"/>
  <c r="P11" i="1"/>
  <c r="Q10" i="1"/>
  <c r="Q9" i="1"/>
  <c r="Q6" i="1"/>
  <c r="Q5" i="1"/>
  <c r="H126" i="1"/>
  <c r="G106" i="1"/>
  <c r="H95" i="1"/>
  <c r="H83" i="1"/>
  <c r="H69" i="1"/>
  <c r="H75" i="1" s="1"/>
  <c r="H34" i="1"/>
  <c r="G32" i="1"/>
  <c r="H31" i="1"/>
  <c r="H30" i="1"/>
  <c r="H24" i="1"/>
  <c r="H23" i="1"/>
  <c r="H22" i="1"/>
  <c r="G16" i="1"/>
  <c r="H15" i="1"/>
  <c r="H14" i="1"/>
  <c r="G11" i="1"/>
  <c r="H10" i="1"/>
  <c r="H9" i="1"/>
  <c r="H6" i="1"/>
  <c r="G60" i="1" s="1"/>
  <c r="H5" i="1"/>
  <c r="H26" i="1" l="1"/>
  <c r="H32" i="1"/>
  <c r="H97" i="1"/>
  <c r="Q26" i="1"/>
  <c r="P18" i="1"/>
  <c r="P28" i="1" s="1"/>
  <c r="P36" i="1" s="1"/>
  <c r="Q108" i="1" s="1"/>
  <c r="Q122" i="1" s="1"/>
  <c r="Q139" i="1" s="1"/>
  <c r="Q141" i="1" s="1"/>
  <c r="Q16" i="1"/>
  <c r="Q11" i="1"/>
  <c r="G18" i="1"/>
  <c r="G20" i="1" s="1"/>
  <c r="H16" i="1"/>
  <c r="H11" i="1"/>
  <c r="H18" i="1" l="1"/>
  <c r="P20" i="1"/>
  <c r="G28" i="1"/>
  <c r="G36" i="1" s="1"/>
  <c r="H108" i="1" s="1"/>
  <c r="H122" i="1" s="1"/>
  <c r="H139" i="1" s="1"/>
  <c r="H141" i="1" s="1"/>
  <c r="Q18" i="1"/>
  <c r="Q28" i="1" s="1"/>
  <c r="Q36" i="1" s="1"/>
  <c r="Q50" i="1" s="1"/>
  <c r="H20" i="1"/>
  <c r="H28" i="1"/>
  <c r="H36" i="1" s="1"/>
  <c r="H50" i="1" s="1"/>
  <c r="Q20" i="1" l="1"/>
  <c r="E135" i="1"/>
  <c r="E69" i="1"/>
  <c r="E14" i="1"/>
  <c r="E126" i="1" l="1"/>
  <c r="D106" i="1"/>
  <c r="E95" i="1"/>
  <c r="E83" i="1"/>
  <c r="E75" i="1"/>
  <c r="E34" i="1"/>
  <c r="D32" i="1"/>
  <c r="E31" i="1"/>
  <c r="E30" i="1"/>
  <c r="E24" i="1"/>
  <c r="E23" i="1"/>
  <c r="E22" i="1"/>
  <c r="E26" i="1" s="1"/>
  <c r="D16" i="1"/>
  <c r="E15" i="1"/>
  <c r="D11" i="1"/>
  <c r="E10" i="1"/>
  <c r="E9" i="1"/>
  <c r="E6" i="1"/>
  <c r="D60" i="1" s="1"/>
  <c r="E5" i="1"/>
  <c r="E97" i="1" l="1"/>
  <c r="E32" i="1"/>
  <c r="D18" i="1"/>
  <c r="D28" i="1" s="1"/>
  <c r="D36" i="1" s="1"/>
  <c r="E108" i="1" s="1"/>
  <c r="E11" i="1"/>
  <c r="E16" i="1"/>
  <c r="D20" i="1" l="1"/>
  <c r="E18" i="1"/>
  <c r="E20" i="1" s="1"/>
  <c r="E122" i="1"/>
  <c r="E139" i="1" s="1"/>
  <c r="E141" i="1" s="1"/>
  <c r="E28" i="1" l="1"/>
  <c r="E36" i="1" s="1"/>
  <c r="E50" i="1" s="1"/>
</calcChain>
</file>

<file path=xl/sharedStrings.xml><?xml version="1.0" encoding="utf-8"?>
<sst xmlns="http://schemas.openxmlformats.org/spreadsheetml/2006/main" count="128" uniqueCount="105">
  <si>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</si>
  <si>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</si>
  <si>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</si>
  <si>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</si>
  <si>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</si>
  <si>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</si>
  <si>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</si>
  <si>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</si>
  <si>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</si>
  <si>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</si>
  <si>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</si>
  <si>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</si>
  <si>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</si>
  <si>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</si>
  <si>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</si>
  <si>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Provision for income taxes</t>
  </si>
  <si>
    <t>Non-GAAP bridge to GAAP</t>
  </si>
  <si>
    <t>(2) Cost of revenue - services (stock-based compensation)</t>
  </si>
  <si>
    <t>Total non-GAAP expenses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</si>
  <si>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</si>
  <si>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</si>
  <si>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</si>
  <si>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</si>
  <si>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</si>
  <si>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</si>
  <si>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</si>
  <si>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</si>
  <si>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</si>
  <si>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</si>
  <si>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</si>
  <si>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</si>
  <si>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</si>
  <si>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</si>
  <si>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</si>
  <si>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</si>
  <si>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</si>
  <si>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</si>
  <si>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</si>
  <si>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</si>
  <si>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</si>
  <si>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</si>
  <si>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</si>
  <si>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</si>
  <si>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</si>
  <si>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</si>
  <si>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</si>
  <si>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</si>
  <si>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</si>
  <si>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</si>
  <si>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</si>
  <si>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</si>
  <si>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</si>
  <si>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</si>
  <si>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</si>
  <si>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</si>
  <si>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</si>
  <si>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</si>
  <si>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</si>
  <si>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</si>
  <si>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Investing activities</t>
  </si>
  <si>
    <t>Purchases of property and equipment</t>
  </si>
  <si>
    <t>Financing activities</t>
  </si>
  <si>
    <t>Proceeds from exercise of stock options</t>
  </si>
  <si>
    <t>Taxes paid for awards vested under equity incentive plans</t>
  </si>
  <si>
    <t>Proceeds from line of credit</t>
  </si>
  <si>
    <t>Repayment of line of credit</t>
  </si>
  <si>
    <t>(3) Research and development (stock-based compensation)</t>
  </si>
  <si>
    <t>(4) Sales and marketing (stock-based compensation)</t>
  </si>
  <si>
    <t>(5) General and administrative (stock-based compensation)</t>
  </si>
  <si>
    <t>Systems</t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</si>
  <si>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</si>
  <si>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</si>
  <si>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</si>
  <si>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Accumulated other comprehensive income</t>
  </si>
  <si>
    <t>(1) Cost of revenue -systems (stock-based compensation)</t>
  </si>
  <si>
    <t>Restricted cash</t>
  </si>
  <si>
    <t>Effect of exchange rate changes on cash, cash equivalents and restricted cash</t>
  </si>
  <si>
    <t>Cash, cash equivalents and restricted cash at beginning of period</t>
  </si>
  <si>
    <t>Cash, cash equivalents and restricted cash at end of period</t>
  </si>
  <si>
    <t>GAAP and Non-GAAP Statements of Operations 2019</t>
  </si>
  <si>
    <t>Condensed Consolidated Balance Sheets 2019</t>
  </si>
  <si>
    <t>Condensed Consolidated Statements of Cash Flows 2019</t>
  </si>
  <si>
    <t>(6) U.S. tariff and tariff-related costs</t>
  </si>
  <si>
    <t>Interest expense, net</t>
  </si>
  <si>
    <t>Right-of-use operating leases</t>
  </si>
  <si>
    <t>Operating leases</t>
  </si>
  <si>
    <t>Payments related to financing arrangements</t>
  </si>
  <si>
    <t>Net cash used in investing activities</t>
  </si>
  <si>
    <t>Ytd Ending</t>
  </si>
  <si>
    <t>Proceeds from employee stock purchase plans</t>
  </si>
  <si>
    <t>(7) Intangible asset amortization</t>
  </si>
  <si>
    <t>(8) Loss on asset retirement</t>
  </si>
  <si>
    <r>
      <t xml:space="preserve">Loss on asset retirement </t>
    </r>
    <r>
      <rPr>
        <vertAlign val="superscript"/>
        <sz val="10"/>
        <rFont val="Calibri"/>
        <family val="2"/>
      </rPr>
      <t>(8)</t>
    </r>
  </si>
  <si>
    <r>
      <t xml:space="preserve">Systems </t>
    </r>
    <r>
      <rPr>
        <vertAlign val="superscript"/>
        <sz val="10"/>
        <rFont val="Calibri"/>
        <family val="2"/>
      </rPr>
      <t>(1) (6) (7)</t>
    </r>
  </si>
  <si>
    <t>Loss on asset retirements</t>
  </si>
  <si>
    <t>Net increase (decrease) in cash, cash equivalents and restricted cash</t>
  </si>
  <si>
    <t>Net cash provided by (used in) operating activities</t>
  </si>
  <si>
    <t>Income (loss) from operations</t>
  </si>
  <si>
    <t>Other income (expense), net</t>
  </si>
  <si>
    <t>Total interest and other income (expense), net</t>
  </si>
  <si>
    <t>Net income (loss)</t>
  </si>
  <si>
    <t>Amortization of intangible assets</t>
  </si>
  <si>
    <t>Net cash provided by (used in) financing activities</t>
  </si>
  <si>
    <t>GAAP net income (loss)</t>
  </si>
  <si>
    <t>Adjustments to reconcile net income (loss) to net cash provided by (used in) operating activities: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</si>
</sst>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2" applyFont="1" applyFill="1"/>
    <xf numFmtId="0" fontId="3" fillId="0" borderId="0" xfId="2" applyFont="1" applyFill="1"/>
    <xf numFmtId="0" fontId="4" fillId="0" borderId="0" xfId="3"/>
    <xf numFmtId="0" fontId="5" fillId="0" borderId="0" xfId="2" applyFont="1" applyFill="1"/>
    <xf numFmtId="0" fontId="4" fillId="0" borderId="0" xfId="3" applyFill="1"/>
    <xf numFmtId="0" fontId="6" fillId="0" borderId="0" xfId="2" applyFont="1" applyFill="1"/>
    <xf numFmtId="0" fontId="8" fillId="0" borderId="0" xfId="2" quotePrefix="1" applyFont="1" applyFill="1" applyBorder="1"/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16" fontId="9" fillId="0" borderId="4" xfId="2" applyNumberFormat="1" applyFont="1" applyFill="1" applyBorder="1" applyAlignment="1">
      <alignment horizontal="center"/>
    </xf>
    <xf numFmtId="16" fontId="9" fillId="0" borderId="5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0" fontId="5" fillId="0" borderId="4" xfId="2" applyFont="1" applyFill="1" applyBorder="1"/>
    <xf numFmtId="0" fontId="5" fillId="0" borderId="5" xfId="2" applyFont="1" applyFill="1" applyBorder="1"/>
    <xf numFmtId="0" fontId="3" fillId="0" borderId="0" xfId="2" applyFont="1" applyFill="1" applyBorder="1"/>
    <xf numFmtId="164" fontId="3" fillId="0" borderId="4" xfId="4" applyNumberFormat="1" applyFont="1" applyFill="1" applyBorder="1"/>
    <xf numFmtId="164" fontId="3" fillId="0" borderId="5" xfId="4" applyNumberFormat="1" applyFont="1" applyFill="1" applyBorder="1"/>
    <xf numFmtId="165" fontId="5" fillId="0" borderId="4" xfId="5" applyNumberFormat="1" applyFont="1" applyFill="1" applyBorder="1"/>
    <xf numFmtId="165" fontId="5" fillId="0" borderId="5" xfId="5" applyNumberFormat="1" applyFont="1" applyFill="1" applyBorder="1"/>
    <xf numFmtId="165" fontId="5" fillId="0" borderId="8" xfId="5" applyNumberFormat="1" applyFont="1" applyFill="1" applyBorder="1"/>
    <xf numFmtId="165" fontId="5" fillId="0" borderId="9" xfId="5" applyNumberFormat="1" applyFont="1" applyFill="1" applyBorder="1"/>
    <xf numFmtId="0" fontId="9" fillId="0" borderId="4" xfId="2" applyFont="1" applyFill="1" applyBorder="1"/>
    <xf numFmtId="166" fontId="5" fillId="0" borderId="4" xfId="6" applyNumberFormat="1" applyFont="1" applyFill="1" applyBorder="1"/>
    <xf numFmtId="166" fontId="5" fillId="0" borderId="5" xfId="6" applyNumberFormat="1" applyFont="1" applyFill="1" applyBorder="1"/>
    <xf numFmtId="165" fontId="5" fillId="0" borderId="5" xfId="2" applyNumberFormat="1" applyFont="1" applyFill="1" applyBorder="1"/>
    <xf numFmtId="165" fontId="5" fillId="0" borderId="9" xfId="2" applyNumberFormat="1" applyFont="1" applyFill="1" applyBorder="1"/>
    <xf numFmtId="165" fontId="5" fillId="0" borderId="6" xfId="5" applyNumberFormat="1" applyFont="1" applyFill="1" applyBorder="1"/>
    <xf numFmtId="165" fontId="5" fillId="0" borderId="7" xfId="5" applyNumberFormat="1" applyFont="1" applyFill="1" applyBorder="1"/>
    <xf numFmtId="164" fontId="5" fillId="0" borderId="10" xfId="4" applyNumberFormat="1" applyFont="1" applyFill="1" applyBorder="1"/>
    <xf numFmtId="164" fontId="5" fillId="0" borderId="11" xfId="4" applyNumberFormat="1" applyFont="1" applyFill="1" applyBorder="1"/>
    <xf numFmtId="0" fontId="11" fillId="0" borderId="0" xfId="2" applyFont="1" applyFill="1" applyBorder="1"/>
    <xf numFmtId="165" fontId="3" fillId="0" borderId="4" xfId="5" applyNumberFormat="1" applyFont="1" applyFill="1" applyBorder="1"/>
    <xf numFmtId="43" fontId="6" fillId="0" borderId="0" xfId="1" applyFont="1" applyFill="1"/>
    <xf numFmtId="165" fontId="3" fillId="0" borderId="5" xfId="5" applyNumberFormat="1" applyFont="1" applyFill="1" applyBorder="1"/>
    <xf numFmtId="164" fontId="3" fillId="0" borderId="9" xfId="4" applyNumberFormat="1" applyFont="1" applyFill="1" applyBorder="1"/>
    <xf numFmtId="165" fontId="5" fillId="0" borderId="12" xfId="5" applyNumberFormat="1" applyFont="1" applyFill="1" applyBorder="1"/>
    <xf numFmtId="164" fontId="5" fillId="0" borderId="13" xfId="4" applyNumberFormat="1" applyFont="1" applyFill="1" applyBorder="1"/>
    <xf numFmtId="0" fontId="5" fillId="0" borderId="0" xfId="2" applyFont="1" applyFill="1" applyBorder="1"/>
    <xf numFmtId="43" fontId="5" fillId="0" borderId="0" xfId="7" applyFont="1" applyFill="1" applyBorder="1"/>
    <xf numFmtId="0" fontId="12" fillId="0" borderId="0" xfId="2" applyFont="1" applyFill="1" applyAlignment="1">
      <alignment vertical="top"/>
    </xf>
    <xf numFmtId="0" fontId="3" fillId="0" borderId="0" xfId="2" applyFont="1" applyFill="1" applyAlignment="1">
      <alignment vertical="top"/>
    </xf>
    <xf numFmtId="0" fontId="6" fillId="0" borderId="0" xfId="2" applyFont="1" applyFill="1" applyAlignment="1">
      <alignment horizontal="left" vertical="top"/>
    </xf>
    <xf numFmtId="0" fontId="1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4" fillId="0" borderId="0" xfId="3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Alignment="1">
      <alignment horizontal="left" vertical="top"/>
    </xf>
    <xf numFmtId="0" fontId="2" fillId="0" borderId="0" xfId="2" applyFont="1" applyFill="1" applyAlignment="1"/>
    <xf numFmtId="0" fontId="3" fillId="0" borderId="0" xfId="2" applyFont="1" applyFill="1" applyAlignment="1"/>
    <xf numFmtId="0" fontId="3" fillId="0" borderId="0" xfId="2" applyFont="1" applyFill="1" applyAlignment="1">
      <alignment horizontal="left" indent="1"/>
    </xf>
    <xf numFmtId="43" fontId="3" fillId="0" borderId="4" xfId="4" applyNumberFormat="1" applyFont="1" applyFill="1" applyBorder="1" applyAlignment="1"/>
    <xf numFmtId="164" fontId="5" fillId="0" borderId="5" xfId="4" applyNumberFormat="1" applyFont="1" applyFill="1" applyBorder="1"/>
    <xf numFmtId="165" fontId="5" fillId="0" borderId="5" xfId="7" applyNumberFormat="1" applyFont="1" applyFill="1" applyBorder="1"/>
    <xf numFmtId="0" fontId="13" fillId="0" borderId="0" xfId="3" applyFont="1"/>
    <xf numFmtId="43" fontId="3" fillId="0" borderId="4" xfId="5" applyNumberFormat="1" applyFont="1" applyFill="1" applyBorder="1" applyAlignment="1"/>
    <xf numFmtId="164" fontId="3" fillId="0" borderId="14" xfId="4" applyNumberFormat="1" applyFont="1" applyFill="1" applyBorder="1" applyAlignment="1"/>
    <xf numFmtId="43" fontId="3" fillId="0" borderId="4" xfId="2" applyNumberFormat="1" applyFont="1" applyFill="1" applyBorder="1" applyAlignment="1">
      <alignment vertical="center"/>
    </xf>
    <xf numFmtId="165" fontId="3" fillId="0" borderId="5" xfId="5" applyNumberFormat="1" applyFont="1" applyFill="1" applyBorder="1" applyAlignment="1"/>
    <xf numFmtId="43" fontId="3" fillId="0" borderId="4" xfId="2" applyNumberFormat="1" applyFont="1" applyFill="1" applyBorder="1"/>
    <xf numFmtId="43" fontId="3" fillId="0" borderId="4" xfId="2" applyNumberFormat="1" applyFont="1" applyFill="1" applyBorder="1" applyAlignment="1"/>
    <xf numFmtId="165" fontId="3" fillId="0" borderId="15" xfId="5" applyNumberFormat="1" applyFont="1" applyFill="1" applyBorder="1" applyAlignment="1"/>
    <xf numFmtId="0" fontId="5" fillId="0" borderId="7" xfId="2" applyFont="1" applyFill="1" applyBorder="1"/>
    <xf numFmtId="0" fontId="5" fillId="0" borderId="12" xfId="2" applyFont="1" applyFill="1" applyBorder="1"/>
    <xf numFmtId="0" fontId="5" fillId="0" borderId="13" xfId="2" applyFont="1" applyFill="1" applyBorder="1"/>
    <xf numFmtId="43" fontId="5" fillId="0" borderId="0" xfId="7" applyFont="1" applyFill="1"/>
    <xf numFmtId="42" fontId="5" fillId="0" borderId="5" xfId="2" applyNumberFormat="1" applyFont="1" applyFill="1" applyBorder="1"/>
    <xf numFmtId="0" fontId="3" fillId="0" borderId="0" xfId="2" applyFont="1" applyFill="1" applyAlignment="1">
      <alignment wrapText="1"/>
    </xf>
    <xf numFmtId="41" fontId="5" fillId="0" borderId="5" xfId="2" applyNumberFormat="1" applyFont="1" applyFill="1" applyBorder="1"/>
    <xf numFmtId="0" fontId="3" fillId="0" borderId="0" xfId="2" applyFont="1" applyFill="1" applyAlignment="1">
      <alignment horizontal="left" indent="2"/>
    </xf>
    <xf numFmtId="43" fontId="3" fillId="0" borderId="4" xfId="8" applyNumberFormat="1" applyFont="1" applyFill="1" applyBorder="1" applyAlignment="1"/>
    <xf numFmtId="165" fontId="3" fillId="0" borderId="9" xfId="7" applyNumberFormat="1" applyFont="1" applyFill="1" applyBorder="1" applyAlignment="1"/>
    <xf numFmtId="43" fontId="3" fillId="0" borderId="4" xfId="8" applyNumberFormat="1" applyFont="1" applyFill="1" applyBorder="1" applyAlignment="1" applyProtection="1"/>
    <xf numFmtId="43" fontId="3" fillId="0" borderId="5" xfId="8" applyNumberFormat="1" applyFont="1" applyFill="1" applyBorder="1" applyAlignment="1" applyProtection="1"/>
    <xf numFmtId="167" fontId="3" fillId="0" borderId="4" xfId="8" applyNumberFormat="1" applyFont="1" applyFill="1" applyBorder="1" applyAlignment="1" applyProtection="1"/>
    <xf numFmtId="165" fontId="3" fillId="0" borderId="5" xfId="8" applyNumberFormat="1" applyFont="1" applyFill="1" applyBorder="1" applyAlignment="1" applyProtection="1"/>
    <xf numFmtId="168" fontId="3" fillId="0" borderId="4" xfId="8" applyNumberFormat="1" applyFont="1" applyFill="1" applyBorder="1" applyAlignment="1"/>
    <xf numFmtId="165" fontId="3" fillId="0" borderId="9" xfId="8" applyNumberFormat="1" applyFont="1" applyFill="1" applyBorder="1" applyAlignment="1"/>
    <xf numFmtId="165" fontId="3" fillId="0" borderId="5" xfId="8" applyNumberFormat="1" applyFont="1" applyFill="1" applyBorder="1" applyAlignment="1"/>
    <xf numFmtId="43" fontId="3" fillId="0" borderId="4" xfId="9" applyNumberFormat="1" applyFont="1" applyFill="1" applyBorder="1" applyAlignment="1"/>
    <xf numFmtId="165" fontId="3" fillId="0" borderId="7" xfId="8" applyNumberFormat="1" applyFont="1" applyFill="1" applyBorder="1" applyAlignment="1"/>
    <xf numFmtId="43" fontId="3" fillId="0" borderId="4" xfId="10" applyNumberFormat="1" applyFont="1" applyFill="1" applyBorder="1" applyAlignment="1"/>
    <xf numFmtId="1" fontId="5" fillId="0" borderId="13" xfId="2" applyNumberFormat="1" applyFont="1" applyFill="1" applyBorder="1"/>
    <xf numFmtId="0" fontId="14" fillId="0" borderId="0" xfId="2" applyFont="1" applyFill="1"/>
    <xf numFmtId="165" fontId="3" fillId="0" borderId="0" xfId="8" applyNumberFormat="1" applyFont="1" applyFill="1" applyBorder="1" applyAlignment="1"/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0" xfId="2" applyNumberFormat="1" applyFont="1" applyFill="1" applyBorder="1" applyAlignment="1"/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14" fontId="9" fillId="0" borderId="3" xfId="2" applyNumberFormat="1" applyFont="1" applyFill="1" applyBorder="1" applyAlignment="1">
      <alignment horizontal="center"/>
    </xf>
    <xf numFmtId="16" fontId="9" fillId="0" borderId="16" xfId="2" applyNumberFormat="1" applyFont="1" applyFill="1" applyBorder="1" applyAlignment="1">
      <alignment horizontal="center"/>
    </xf>
    <xf numFmtId="16" fontId="9" fillId="0" borderId="17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7" fillId="0" borderId="1" xfId="2" quotePrefix="1" applyNumberFormat="1" applyFont="1" applyFill="1" applyBorder="1" applyAlignment="1">
      <alignment horizontal="center"/>
    </xf>
  </cellXfs>
  <cellStyles count="11">
    <cellStyle name="Comma" xfId="1" builtinId="3"/>
    <cellStyle name="Comma 2" xfId="7" xr:uid="{00000000-0005-0000-0000-000001000000}"/>
    <cellStyle name="Comma 3" xfId="8" xr:uid="{00000000-0005-0000-0000-000002000000}"/>
    <cellStyle name="Comma 4 2 3 3" xfId="5" xr:uid="{00000000-0005-0000-0000-000003000000}"/>
    <cellStyle name="Currency 2 2 2 2" xfId="9" xr:uid="{00000000-0005-0000-0000-000004000000}"/>
    <cellStyle name="Currency 3" xfId="10" xr:uid="{00000000-0005-0000-0000-000005000000}"/>
    <cellStyle name="Currency 4 3 4" xfId="4" xr:uid="{00000000-0005-0000-0000-000006000000}"/>
    <cellStyle name="Normal" xfId="0" builtinId="0"/>
    <cellStyle name="Normal 2" xfId="3" xr:uid="{00000000-0005-0000-0000-000008000000}"/>
    <cellStyle name="Normal 4 3 2 2" xfId="2" xr:uid="{00000000-0005-0000-0000-000009000000}"/>
    <cellStyle name="Percent 2 2 2 2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5"/>
  <sheetViews>
    <sheetView showGridLines="0" tabSelected="1" zoomScaleNormal="100" zoomScaleSheetLayoutView="80" workbookViewId="0">
      <pane xSplit="2" ySplit="6" topLeftCell="C70" activePane="bottomRight" state="frozen"/>
      <selection activeCell="G9" sqref="G9"/>
      <selection pane="topRight" activeCell="G9" sqref="G9"/>
      <selection pane="bottomLeft" activeCell="G9" sqref="G9"/>
      <selection pane="bottomRight" activeCell="B109" sqref="B109"/>
    </sheetView>
  </sheetViews>
  <sheetFormatPr defaultColWidth="9.140625" defaultRowHeight="15" x14ac:dyDescent="0.25"/>
  <cols>
    <col min="1" max="1" width="2.5703125" style="84" customWidth="1"/>
    <col min="2" max="2" width="64.140625" style="84" customWidth="1"/>
    <col min="3" max="3" width="2" style="3" customWidth="1"/>
    <col min="4" max="4" width="11.5703125" style="6" customWidth="1"/>
    <col min="5" max="5" width="11.5703125" style="5" customWidth="1"/>
    <col min="6" max="6" width="2" style="6" customWidth="1"/>
    <col min="7" max="7" width="11.5703125" style="6" customWidth="1"/>
    <col min="8" max="8" width="11.5703125" style="5" customWidth="1"/>
    <col min="9" max="9" width="2" style="6" customWidth="1"/>
    <col min="10" max="10" width="11.5703125" style="6" customWidth="1"/>
    <col min="11" max="11" width="11.5703125" style="5" customWidth="1"/>
    <col min="12" max="12" width="2" style="6" customWidth="1"/>
    <col min="13" max="13" width="11.5703125" style="6" customWidth="1"/>
    <col min="14" max="14" width="11.5703125" style="5" customWidth="1"/>
    <col min="15" max="15" width="2" style="6" customWidth="1"/>
    <col min="16" max="16" width="11.5703125" style="6" customWidth="1"/>
    <col min="17" max="17" width="11.5703125" style="5" customWidth="1"/>
    <col min="18" max="18" width="2" style="6" customWidth="1"/>
    <col min="19" max="16384" width="9.140625" style="6"/>
  </cols>
  <sheetData>
    <row r="1" spans="1:17" x14ac:dyDescent="0.25">
      <c r="A1" s="1" t="s">
        <v>0</v>
      </c>
      <c r="B1" s="2"/>
      <c r="D1" s="4"/>
      <c r="G1" s="4"/>
      <c r="J1" s="4"/>
      <c r="M1" s="4"/>
      <c r="P1" s="4"/>
    </row>
    <row r="2" spans="1:17" x14ac:dyDescent="0.25">
      <c r="A2" s="1" t="s">
        <v>1</v>
      </c>
      <c r="B2" s="2"/>
      <c r="D2" s="4"/>
      <c r="G2" s="4"/>
      <c r="J2" s="4"/>
      <c r="M2" s="4"/>
      <c r="P2" s="4"/>
    </row>
    <row r="3" spans="1:17" ht="15.75" thickBot="1" x14ac:dyDescent="0.3">
      <c r="A3" s="1" t="s">
        <v>79</v>
      </c>
      <c r="B3" s="2"/>
      <c r="D3" s="99"/>
      <c r="E3" s="99"/>
      <c r="G3" s="99"/>
      <c r="H3" s="99"/>
      <c r="J3" s="99"/>
      <c r="K3" s="99"/>
      <c r="M3" s="99"/>
      <c r="N3" s="99"/>
      <c r="P3" s="99"/>
      <c r="Q3" s="99"/>
    </row>
    <row r="4" spans="1:17" x14ac:dyDescent="0.25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  <c r="M4" s="8" t="s">
        <v>3</v>
      </c>
      <c r="N4" s="9" t="s">
        <v>4</v>
      </c>
      <c r="P4" s="8" t="s">
        <v>3</v>
      </c>
      <c r="Q4" s="9" t="s">
        <v>4</v>
      </c>
    </row>
    <row r="5" spans="1:17" x14ac:dyDescent="0.25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5</v>
      </c>
      <c r="K5" s="11" t="str">
        <f>J5</f>
        <v>Qtr Ending</v>
      </c>
      <c r="M5" s="10" t="s">
        <v>5</v>
      </c>
      <c r="N5" s="11" t="str">
        <f>M5</f>
        <v>Qtr Ending</v>
      </c>
      <c r="P5" s="10" t="s">
        <v>88</v>
      </c>
      <c r="Q5" s="11" t="str">
        <f>P5</f>
        <v>Ytd Ending</v>
      </c>
    </row>
    <row r="6" spans="1:17" x14ac:dyDescent="0.25">
      <c r="A6" s="2"/>
      <c r="B6" s="2"/>
      <c r="D6" s="12">
        <v>43554</v>
      </c>
      <c r="E6" s="13">
        <f>D6</f>
        <v>43554</v>
      </c>
      <c r="G6" s="86">
        <v>43645</v>
      </c>
      <c r="H6" s="87">
        <f>G6</f>
        <v>43645</v>
      </c>
      <c r="J6" s="89">
        <v>43736</v>
      </c>
      <c r="K6" s="90">
        <f>J6</f>
        <v>43736</v>
      </c>
      <c r="M6" s="91">
        <v>43830</v>
      </c>
      <c r="N6" s="92">
        <f>M6</f>
        <v>43830</v>
      </c>
      <c r="P6" s="91">
        <v>43830</v>
      </c>
      <c r="Q6" s="87">
        <f>P6</f>
        <v>43830</v>
      </c>
    </row>
    <row r="7" spans="1:17" x14ac:dyDescent="0.25">
      <c r="A7" s="2"/>
      <c r="B7" s="2"/>
      <c r="D7" s="14"/>
      <c r="E7" s="15"/>
      <c r="G7" s="14"/>
      <c r="H7" s="15"/>
      <c r="J7" s="14"/>
      <c r="K7" s="15"/>
      <c r="M7" s="14"/>
      <c r="N7" s="15"/>
      <c r="P7" s="14"/>
      <c r="Q7" s="15"/>
    </row>
    <row r="8" spans="1:17" x14ac:dyDescent="0.25">
      <c r="A8" s="16" t="s">
        <v>6</v>
      </c>
      <c r="B8" s="2"/>
      <c r="D8" s="14"/>
      <c r="E8" s="15"/>
      <c r="G8" s="14"/>
      <c r="H8" s="15"/>
      <c r="J8" s="14"/>
      <c r="K8" s="15"/>
      <c r="M8" s="14"/>
      <c r="N8" s="15"/>
      <c r="P8" s="14"/>
      <c r="Q8" s="15"/>
    </row>
    <row r="9" spans="1:17" x14ac:dyDescent="0.25">
      <c r="A9" s="2"/>
      <c r="B9" s="2" t="s">
        <v>69</v>
      </c>
      <c r="D9" s="17">
        <v>82360</v>
      </c>
      <c r="E9" s="18">
        <f>D9</f>
        <v>82360</v>
      </c>
      <c r="G9" s="17">
        <v>92833</v>
      </c>
      <c r="H9" s="18">
        <f>G9</f>
        <v>92833</v>
      </c>
      <c r="J9" s="17">
        <v>106060</v>
      </c>
      <c r="K9" s="18">
        <f>J9</f>
        <v>106060</v>
      </c>
      <c r="M9" s="17">
        <v>111978</v>
      </c>
      <c r="N9" s="18">
        <f>M9</f>
        <v>111978</v>
      </c>
      <c r="P9" s="17">
        <f>D9+G9+J9+M9</f>
        <v>393231</v>
      </c>
      <c r="Q9" s="18">
        <f>P9</f>
        <v>393231</v>
      </c>
    </row>
    <row r="10" spans="1:17" x14ac:dyDescent="0.25">
      <c r="A10" s="2"/>
      <c r="B10" s="2" t="s">
        <v>7</v>
      </c>
      <c r="D10" s="19">
        <v>6990</v>
      </c>
      <c r="E10" s="20">
        <f>D10</f>
        <v>6990</v>
      </c>
      <c r="G10" s="19">
        <v>7471</v>
      </c>
      <c r="H10" s="20">
        <f>G10</f>
        <v>7471</v>
      </c>
      <c r="J10" s="19">
        <v>8425</v>
      </c>
      <c r="K10" s="20">
        <f>J10</f>
        <v>8425</v>
      </c>
      <c r="M10" s="19">
        <v>8213</v>
      </c>
      <c r="N10" s="20">
        <f>M10</f>
        <v>8213</v>
      </c>
      <c r="P10" s="19">
        <f>D10+G10+J10+M10</f>
        <v>31099</v>
      </c>
      <c r="Q10" s="20">
        <f>P10</f>
        <v>31099</v>
      </c>
    </row>
    <row r="11" spans="1:17" x14ac:dyDescent="0.25">
      <c r="A11" s="16" t="s">
        <v>8</v>
      </c>
      <c r="B11" s="16"/>
      <c r="D11" s="21">
        <f>SUM(D9:D10)</f>
        <v>89350</v>
      </c>
      <c r="E11" s="22">
        <f>SUM(E9:E10)</f>
        <v>89350</v>
      </c>
      <c r="G11" s="21">
        <f>SUM(G9:G10)</f>
        <v>100304</v>
      </c>
      <c r="H11" s="22">
        <f>SUM(H9:H10)</f>
        <v>100304</v>
      </c>
      <c r="J11" s="21">
        <f>SUM(J9:J10)</f>
        <v>114485</v>
      </c>
      <c r="K11" s="22">
        <f>SUM(K9:K10)</f>
        <v>114485</v>
      </c>
      <c r="M11" s="21">
        <f>SUM(M9:M10)</f>
        <v>120191</v>
      </c>
      <c r="N11" s="22">
        <f>SUM(N9:N10)</f>
        <v>120191</v>
      </c>
      <c r="P11" s="21">
        <f>SUM(P9:P10)</f>
        <v>424330</v>
      </c>
      <c r="Q11" s="22">
        <f>SUM(Q9:Q10)</f>
        <v>424330</v>
      </c>
    </row>
    <row r="12" spans="1:17" x14ac:dyDescent="0.25">
      <c r="A12" s="16"/>
      <c r="B12" s="16"/>
      <c r="D12" s="14"/>
      <c r="E12" s="15"/>
      <c r="G12" s="14"/>
      <c r="H12" s="15"/>
      <c r="J12" s="14"/>
      <c r="K12" s="15"/>
      <c r="M12" s="14"/>
      <c r="N12" s="15"/>
      <c r="P12" s="14"/>
      <c r="Q12" s="15"/>
    </row>
    <row r="13" spans="1:17" x14ac:dyDescent="0.25">
      <c r="A13" s="16" t="s">
        <v>9</v>
      </c>
      <c r="B13" s="16"/>
      <c r="D13" s="14"/>
      <c r="E13" s="15"/>
      <c r="G13" s="14"/>
      <c r="H13" s="15"/>
      <c r="J13" s="14"/>
      <c r="K13" s="15"/>
      <c r="M13" s="14"/>
      <c r="N13" s="15"/>
      <c r="P13" s="14"/>
      <c r="Q13" s="15"/>
    </row>
    <row r="14" spans="1:17" ht="15.75" x14ac:dyDescent="0.25">
      <c r="A14" s="2"/>
      <c r="B14" s="16" t="s">
        <v>93</v>
      </c>
      <c r="D14" s="19">
        <v>44601</v>
      </c>
      <c r="E14" s="20">
        <f>D14-E40-E45</f>
        <v>42295</v>
      </c>
      <c r="G14" s="19">
        <v>49561</v>
      </c>
      <c r="H14" s="20">
        <f>G14-H40-H45</f>
        <v>47583</v>
      </c>
      <c r="J14" s="19">
        <v>57858</v>
      </c>
      <c r="K14" s="20">
        <f>J14-K40-K45-K46</f>
        <v>56279</v>
      </c>
      <c r="M14" s="19">
        <v>59289</v>
      </c>
      <c r="N14" s="20">
        <f>M14-N40-N45-N46</f>
        <v>57394</v>
      </c>
      <c r="P14" s="19">
        <f t="shared" ref="P14:P15" si="0">D14+G14+J14+M14</f>
        <v>211309</v>
      </c>
      <c r="Q14" s="20">
        <f>P14-Q40-Q45-Q46</f>
        <v>203551</v>
      </c>
    </row>
    <row r="15" spans="1:17" ht="15.75" x14ac:dyDescent="0.25">
      <c r="A15" s="2"/>
      <c r="B15" s="16" t="s">
        <v>10</v>
      </c>
      <c r="D15" s="19">
        <v>6406</v>
      </c>
      <c r="E15" s="20">
        <f>D15-E41</f>
        <v>6307</v>
      </c>
      <c r="G15" s="19">
        <v>6075</v>
      </c>
      <c r="H15" s="20">
        <f>G15-H41</f>
        <v>5982</v>
      </c>
      <c r="J15" s="19">
        <v>6425</v>
      </c>
      <c r="K15" s="20">
        <f>J15-K41</f>
        <v>6332</v>
      </c>
      <c r="M15" s="19">
        <v>6190</v>
      </c>
      <c r="N15" s="20">
        <f>M15-N41</f>
        <v>6086</v>
      </c>
      <c r="P15" s="19">
        <f t="shared" si="0"/>
        <v>25096</v>
      </c>
      <c r="Q15" s="20">
        <f>P15-Q41</f>
        <v>24707</v>
      </c>
    </row>
    <row r="16" spans="1:17" x14ac:dyDescent="0.25">
      <c r="A16" s="16" t="s">
        <v>11</v>
      </c>
      <c r="B16" s="16"/>
      <c r="D16" s="21">
        <f>SUM(D14:D15)</f>
        <v>51007</v>
      </c>
      <c r="E16" s="22">
        <f>SUM(E14:E15)</f>
        <v>48602</v>
      </c>
      <c r="G16" s="21">
        <f>SUM(G14:G15)</f>
        <v>55636</v>
      </c>
      <c r="H16" s="22">
        <f>SUM(H14:H15)</f>
        <v>53565</v>
      </c>
      <c r="J16" s="21">
        <f>SUM(J14:J15)</f>
        <v>64283</v>
      </c>
      <c r="K16" s="22">
        <f>SUM(K14:K15)</f>
        <v>62611</v>
      </c>
      <c r="M16" s="21">
        <f>SUM(M14:M15)</f>
        <v>65479</v>
      </c>
      <c r="N16" s="22">
        <f>SUM(N14:N15)</f>
        <v>63480</v>
      </c>
      <c r="P16" s="21">
        <f>SUM(P14:P15)</f>
        <v>236405</v>
      </c>
      <c r="Q16" s="22">
        <f>SUM(Q14:Q15)</f>
        <v>228258</v>
      </c>
    </row>
    <row r="17" spans="1:17" x14ac:dyDescent="0.25">
      <c r="A17" s="16"/>
      <c r="B17" s="16"/>
      <c r="D17" s="19"/>
      <c r="E17" s="20"/>
      <c r="G17" s="19"/>
      <c r="H17" s="20"/>
      <c r="J17" s="19"/>
      <c r="K17" s="20"/>
      <c r="M17" s="19"/>
      <c r="N17" s="20"/>
      <c r="P17" s="19"/>
      <c r="Q17" s="20"/>
    </row>
    <row r="18" spans="1:17" x14ac:dyDescent="0.25">
      <c r="A18" s="16" t="s">
        <v>12</v>
      </c>
      <c r="B18" s="16"/>
      <c r="D18" s="19">
        <f>+D11-D16</f>
        <v>38343</v>
      </c>
      <c r="E18" s="20">
        <f>+E11-E16</f>
        <v>40748</v>
      </c>
      <c r="G18" s="19">
        <f>+G11-G16</f>
        <v>44668</v>
      </c>
      <c r="H18" s="20">
        <f>+H11-H16</f>
        <v>46739</v>
      </c>
      <c r="J18" s="19">
        <f>+J11-J16</f>
        <v>50202</v>
      </c>
      <c r="K18" s="20">
        <f>+K11-K16</f>
        <v>51874</v>
      </c>
      <c r="M18" s="19">
        <f>+M11-M16</f>
        <v>54712</v>
      </c>
      <c r="N18" s="20">
        <f>+N11-N16</f>
        <v>56711</v>
      </c>
      <c r="P18" s="19">
        <f>+P11-P16</f>
        <v>187925</v>
      </c>
      <c r="Q18" s="20">
        <f>+Q11-Q16</f>
        <v>196072</v>
      </c>
    </row>
    <row r="19" spans="1:17" x14ac:dyDescent="0.25">
      <c r="A19" s="16"/>
      <c r="B19" s="16"/>
      <c r="D19" s="23"/>
      <c r="E19" s="15"/>
      <c r="G19" s="23"/>
      <c r="H19" s="15"/>
      <c r="J19" s="23"/>
      <c r="K19" s="15"/>
      <c r="M19" s="23"/>
      <c r="N19" s="15"/>
      <c r="P19" s="23"/>
      <c r="Q19" s="15"/>
    </row>
    <row r="20" spans="1:17" x14ac:dyDescent="0.25">
      <c r="A20" s="16" t="s">
        <v>13</v>
      </c>
      <c r="B20" s="16"/>
      <c r="D20" s="24">
        <f>+D18/D11</f>
        <v>0.42913262451035256</v>
      </c>
      <c r="E20" s="25">
        <f>+E18/E11</f>
        <v>0.45604924454392837</v>
      </c>
      <c r="G20" s="24">
        <f>+G18/G11</f>
        <v>0.44532620832668685</v>
      </c>
      <c r="H20" s="25">
        <f>+H18/H11</f>
        <v>0.46597344074014996</v>
      </c>
      <c r="J20" s="24">
        <f>+J18/J11</f>
        <v>0.43850286063676464</v>
      </c>
      <c r="K20" s="25">
        <f>+K18/K11</f>
        <v>0.45310739398174432</v>
      </c>
      <c r="M20" s="24">
        <f>+M18/M11</f>
        <v>0.45520879267166425</v>
      </c>
      <c r="N20" s="25">
        <f>+N18/N11</f>
        <v>0.47184065362631145</v>
      </c>
      <c r="P20" s="24">
        <f>+P18/P11</f>
        <v>0.4428746494473641</v>
      </c>
      <c r="Q20" s="25">
        <f>+Q18/Q11</f>
        <v>0.46207432894209693</v>
      </c>
    </row>
    <row r="21" spans="1:17" x14ac:dyDescent="0.25">
      <c r="A21" s="16"/>
      <c r="B21" s="16"/>
      <c r="D21" s="14"/>
      <c r="E21" s="15"/>
      <c r="G21" s="14"/>
      <c r="H21" s="15"/>
      <c r="J21" s="14"/>
      <c r="K21" s="15"/>
      <c r="M21" s="14"/>
      <c r="N21" s="15"/>
      <c r="P21" s="14"/>
      <c r="Q21" s="15"/>
    </row>
    <row r="22" spans="1:17" ht="15.75" x14ac:dyDescent="0.25">
      <c r="A22" s="16" t="s">
        <v>70</v>
      </c>
      <c r="B22" s="16"/>
      <c r="D22" s="19">
        <v>19330</v>
      </c>
      <c r="E22" s="26">
        <f>D22-E42</f>
        <v>18314</v>
      </c>
      <c r="G22" s="19">
        <v>20700</v>
      </c>
      <c r="H22" s="26">
        <f>G22-H42</f>
        <v>19827</v>
      </c>
      <c r="J22" s="19">
        <v>20890</v>
      </c>
      <c r="K22" s="26">
        <f>J22-K42</f>
        <v>19857</v>
      </c>
      <c r="M22" s="19">
        <v>20264</v>
      </c>
      <c r="N22" s="26">
        <f>M22-N42</f>
        <v>19273</v>
      </c>
      <c r="P22" s="19">
        <f t="shared" ref="P22:P25" si="1">D22+G22+J22+M22</f>
        <v>81184</v>
      </c>
      <c r="Q22" s="26">
        <f>P22-Q42</f>
        <v>77271</v>
      </c>
    </row>
    <row r="23" spans="1:17" ht="15.75" x14ac:dyDescent="0.25">
      <c r="A23" s="16" t="s">
        <v>71</v>
      </c>
      <c r="B23" s="16"/>
      <c r="D23" s="19">
        <v>19339</v>
      </c>
      <c r="E23" s="26">
        <f>D23-E43</f>
        <v>18265</v>
      </c>
      <c r="G23" s="19">
        <v>19734</v>
      </c>
      <c r="H23" s="26">
        <f>G23-H43</f>
        <v>18920</v>
      </c>
      <c r="J23" s="19">
        <v>20123</v>
      </c>
      <c r="K23" s="26">
        <f>J23-K43</f>
        <v>19359</v>
      </c>
      <c r="M23" s="19">
        <v>23357</v>
      </c>
      <c r="N23" s="26">
        <f>M23-N43</f>
        <v>22594</v>
      </c>
      <c r="P23" s="19">
        <f t="shared" si="1"/>
        <v>82553</v>
      </c>
      <c r="Q23" s="26">
        <f>P23-Q43</f>
        <v>79138</v>
      </c>
    </row>
    <row r="24" spans="1:17" ht="15.75" x14ac:dyDescent="0.25">
      <c r="A24" s="16" t="s">
        <v>72</v>
      </c>
      <c r="B24" s="16"/>
      <c r="D24" s="19">
        <v>8787</v>
      </c>
      <c r="E24" s="26">
        <f>D24-E44</f>
        <v>7986</v>
      </c>
      <c r="G24" s="19">
        <v>9165</v>
      </c>
      <c r="H24" s="26">
        <f>G24-H44</f>
        <v>8499</v>
      </c>
      <c r="J24" s="19">
        <v>9566</v>
      </c>
      <c r="K24" s="26">
        <f>J24-K44</f>
        <v>8824</v>
      </c>
      <c r="M24" s="19">
        <v>9597</v>
      </c>
      <c r="N24" s="26">
        <f>M24-N44</f>
        <v>8849</v>
      </c>
      <c r="P24" s="19">
        <f t="shared" si="1"/>
        <v>37115</v>
      </c>
      <c r="Q24" s="26">
        <f>P24-Q44</f>
        <v>34158</v>
      </c>
    </row>
    <row r="25" spans="1:17" ht="15.75" x14ac:dyDescent="0.25">
      <c r="A25" s="16" t="s">
        <v>92</v>
      </c>
      <c r="B25" s="16"/>
      <c r="D25" s="19">
        <v>0</v>
      </c>
      <c r="E25" s="26">
        <v>0</v>
      </c>
      <c r="G25" s="19">
        <v>0</v>
      </c>
      <c r="H25" s="26">
        <v>0</v>
      </c>
      <c r="J25" s="19">
        <v>2474</v>
      </c>
      <c r="K25" s="26">
        <v>0</v>
      </c>
      <c r="M25" s="19">
        <v>0</v>
      </c>
      <c r="N25" s="26">
        <v>0</v>
      </c>
      <c r="P25" s="19">
        <f t="shared" si="1"/>
        <v>2474</v>
      </c>
      <c r="Q25" s="26">
        <v>0</v>
      </c>
    </row>
    <row r="26" spans="1:17" x14ac:dyDescent="0.25">
      <c r="A26" s="2"/>
      <c r="B26" s="16" t="s">
        <v>14</v>
      </c>
      <c r="D26" s="21">
        <f>SUM(D22:D25)</f>
        <v>47456</v>
      </c>
      <c r="E26" s="27">
        <f>SUM(E22:E25)</f>
        <v>44565</v>
      </c>
      <c r="G26" s="21">
        <f>SUM(G22:G25)</f>
        <v>49599</v>
      </c>
      <c r="H26" s="27">
        <f>SUM(H22:H25)</f>
        <v>47246</v>
      </c>
      <c r="J26" s="21">
        <f>SUM(J22:J25)</f>
        <v>53053</v>
      </c>
      <c r="K26" s="27">
        <f>SUM(K22:K25)</f>
        <v>48040</v>
      </c>
      <c r="M26" s="21">
        <f>SUM(M22:M25)</f>
        <v>53218</v>
      </c>
      <c r="N26" s="27">
        <f>SUM(N22:N25)</f>
        <v>50716</v>
      </c>
      <c r="P26" s="21">
        <f>SUM(P22:P25)</f>
        <v>203326</v>
      </c>
      <c r="Q26" s="27">
        <f>SUM(Q22:Q24)</f>
        <v>190567</v>
      </c>
    </row>
    <row r="27" spans="1:17" x14ac:dyDescent="0.25">
      <c r="A27" s="16"/>
      <c r="B27" s="16"/>
      <c r="D27" s="19"/>
      <c r="E27" s="15"/>
      <c r="G27" s="19"/>
      <c r="H27" s="15"/>
      <c r="J27" s="19"/>
      <c r="K27" s="15"/>
      <c r="M27" s="19"/>
      <c r="N27" s="15"/>
      <c r="P27" s="19"/>
      <c r="Q27" s="15"/>
    </row>
    <row r="28" spans="1:17" x14ac:dyDescent="0.25">
      <c r="A28" s="16" t="s">
        <v>97</v>
      </c>
      <c r="B28" s="16"/>
      <c r="D28" s="19">
        <f>D18-D26</f>
        <v>-9113</v>
      </c>
      <c r="E28" s="20">
        <f>E18-E26</f>
        <v>-3817</v>
      </c>
      <c r="G28" s="19">
        <f>G18-G26</f>
        <v>-4931</v>
      </c>
      <c r="H28" s="20">
        <f>H18-H26</f>
        <v>-507</v>
      </c>
      <c r="J28" s="19">
        <f>J18-J26</f>
        <v>-2851</v>
      </c>
      <c r="K28" s="20">
        <f>K18-K26</f>
        <v>3834</v>
      </c>
      <c r="M28" s="19">
        <f>M18-M26</f>
        <v>1494</v>
      </c>
      <c r="N28" s="20">
        <f>N18-N26</f>
        <v>5995</v>
      </c>
      <c r="P28" s="19">
        <f>P18-P26</f>
        <v>-15401</v>
      </c>
      <c r="Q28" s="20">
        <f>Q18-Q26</f>
        <v>5505</v>
      </c>
    </row>
    <row r="29" spans="1:17" x14ac:dyDescent="0.25">
      <c r="A29" s="16"/>
      <c r="B29" s="16"/>
      <c r="D29" s="19"/>
      <c r="E29" s="15"/>
      <c r="G29" s="19"/>
      <c r="H29" s="15"/>
      <c r="J29" s="19"/>
      <c r="K29" s="15"/>
      <c r="M29" s="19"/>
      <c r="N29" s="15"/>
      <c r="P29" s="19"/>
      <c r="Q29" s="15"/>
    </row>
    <row r="30" spans="1:17" x14ac:dyDescent="0.25">
      <c r="A30" s="16" t="s">
        <v>83</v>
      </c>
      <c r="B30" s="16"/>
      <c r="D30" s="19">
        <v>-108</v>
      </c>
      <c r="E30" s="20">
        <f>D30</f>
        <v>-108</v>
      </c>
      <c r="G30" s="19">
        <v>-142</v>
      </c>
      <c r="H30" s="20">
        <f>G30</f>
        <v>-142</v>
      </c>
      <c r="J30" s="19">
        <v>-271</v>
      </c>
      <c r="K30" s="20">
        <f>J30</f>
        <v>-271</v>
      </c>
      <c r="M30" s="19">
        <v>-437</v>
      </c>
      <c r="N30" s="20">
        <f>M30</f>
        <v>-437</v>
      </c>
      <c r="P30" s="19">
        <f t="shared" ref="P30:P31" si="2">D30+G30+J30+M30</f>
        <v>-958</v>
      </c>
      <c r="Q30" s="20">
        <f>P30</f>
        <v>-958</v>
      </c>
    </row>
    <row r="31" spans="1:17" x14ac:dyDescent="0.25">
      <c r="A31" s="16" t="s">
        <v>98</v>
      </c>
      <c r="B31" s="16"/>
      <c r="D31" s="28">
        <v>-391</v>
      </c>
      <c r="E31" s="29">
        <f t="shared" ref="E31" si="3">D31</f>
        <v>-391</v>
      </c>
      <c r="G31" s="28">
        <v>123</v>
      </c>
      <c r="H31" s="29">
        <f t="shared" ref="H31" si="4">G31</f>
        <v>123</v>
      </c>
      <c r="J31" s="28">
        <v>353</v>
      </c>
      <c r="K31" s="29">
        <f t="shared" ref="K31" si="5">J31</f>
        <v>353</v>
      </c>
      <c r="M31" s="28">
        <v>-258</v>
      </c>
      <c r="N31" s="29">
        <f t="shared" ref="N31" si="6">M31</f>
        <v>-258</v>
      </c>
      <c r="P31" s="28">
        <f t="shared" si="2"/>
        <v>-173</v>
      </c>
      <c r="Q31" s="29">
        <f t="shared" ref="Q31" si="7">P31</f>
        <v>-173</v>
      </c>
    </row>
    <row r="32" spans="1:17" x14ac:dyDescent="0.25">
      <c r="A32" s="2"/>
      <c r="B32" s="16" t="s">
        <v>99</v>
      </c>
      <c r="D32" s="19">
        <f>SUM(D30:D31)</f>
        <v>-499</v>
      </c>
      <c r="E32" s="20">
        <f>SUM(E30:E31)</f>
        <v>-499</v>
      </c>
      <c r="G32" s="19">
        <f>SUM(G30:G31)</f>
        <v>-19</v>
      </c>
      <c r="H32" s="20">
        <f>SUM(H30:H31)</f>
        <v>-19</v>
      </c>
      <c r="J32" s="19">
        <f>SUM(J30:J31)</f>
        <v>82</v>
      </c>
      <c r="K32" s="20">
        <f>SUM(K30:K31)</f>
        <v>82</v>
      </c>
      <c r="M32" s="19">
        <f>SUM(M30:M31)</f>
        <v>-695</v>
      </c>
      <c r="N32" s="20">
        <f>SUM(N30:N31)</f>
        <v>-695</v>
      </c>
      <c r="P32" s="19">
        <f>SUM(P30:P31)</f>
        <v>-1131</v>
      </c>
      <c r="Q32" s="20">
        <f>SUM(Q30:Q31)</f>
        <v>-1131</v>
      </c>
    </row>
    <row r="33" spans="1:20" x14ac:dyDescent="0.25">
      <c r="A33" s="16"/>
      <c r="B33" s="16"/>
      <c r="D33" s="19"/>
      <c r="E33" s="20"/>
      <c r="G33" s="19"/>
      <c r="H33" s="20"/>
      <c r="J33" s="19"/>
      <c r="K33" s="20"/>
      <c r="M33" s="19"/>
      <c r="N33" s="20"/>
      <c r="P33" s="19"/>
      <c r="Q33" s="20"/>
    </row>
    <row r="34" spans="1:20" x14ac:dyDescent="0.25">
      <c r="A34" s="16" t="s">
        <v>15</v>
      </c>
      <c r="B34" s="16"/>
      <c r="D34" s="19">
        <v>155</v>
      </c>
      <c r="E34" s="20">
        <f>D34</f>
        <v>155</v>
      </c>
      <c r="G34" s="19">
        <v>95</v>
      </c>
      <c r="H34" s="20">
        <f>G34</f>
        <v>95</v>
      </c>
      <c r="J34" s="19">
        <v>610</v>
      </c>
      <c r="K34" s="20">
        <f>J34</f>
        <v>610</v>
      </c>
      <c r="M34" s="19">
        <v>302</v>
      </c>
      <c r="N34" s="20">
        <f>M34</f>
        <v>302</v>
      </c>
      <c r="P34" s="19">
        <f t="shared" ref="P34" si="8">D34+G34+J34+M34</f>
        <v>1162</v>
      </c>
      <c r="Q34" s="20">
        <f>P34</f>
        <v>1162</v>
      </c>
    </row>
    <row r="35" spans="1:20" x14ac:dyDescent="0.25">
      <c r="A35" s="16"/>
      <c r="B35" s="16"/>
      <c r="D35" s="19"/>
      <c r="E35" s="20"/>
      <c r="G35" s="19"/>
      <c r="H35" s="20"/>
      <c r="J35" s="19"/>
      <c r="K35" s="20"/>
      <c r="M35" s="19"/>
      <c r="N35" s="20"/>
      <c r="P35" s="19"/>
      <c r="Q35" s="20"/>
    </row>
    <row r="36" spans="1:20" ht="15.75" thickBot="1" x14ac:dyDescent="0.3">
      <c r="A36" s="16" t="s">
        <v>100</v>
      </c>
      <c r="B36" s="16"/>
      <c r="D36" s="30">
        <f>+D28+D32-D34</f>
        <v>-9767</v>
      </c>
      <c r="E36" s="31">
        <f>+E28+E32-E34</f>
        <v>-4471</v>
      </c>
      <c r="G36" s="30">
        <f>+G28+G32-G34</f>
        <v>-5045</v>
      </c>
      <c r="H36" s="31">
        <f>+H28+H32-H34</f>
        <v>-621</v>
      </c>
      <c r="J36" s="30">
        <f>+J28+J32-J34</f>
        <v>-3379</v>
      </c>
      <c r="K36" s="31">
        <f>+K28+K32-K34</f>
        <v>3306</v>
      </c>
      <c r="M36" s="30">
        <f>+M28+M32-M34</f>
        <v>497</v>
      </c>
      <c r="N36" s="31">
        <f>+N28+N32-N34</f>
        <v>4998</v>
      </c>
      <c r="P36" s="30">
        <f>+P28+P32-P34</f>
        <v>-17694</v>
      </c>
      <c r="Q36" s="31">
        <f>+Q28+Q32-Q34</f>
        <v>3212</v>
      </c>
    </row>
    <row r="37" spans="1:20" ht="15.75" thickTop="1" x14ac:dyDescent="0.25">
      <c r="A37" s="16"/>
      <c r="B37" s="16"/>
      <c r="D37" s="14"/>
      <c r="E37" s="15"/>
      <c r="G37" s="14"/>
      <c r="H37" s="15"/>
      <c r="J37" s="14"/>
      <c r="K37" s="15"/>
      <c r="M37" s="14"/>
      <c r="N37" s="15"/>
      <c r="P37" s="14"/>
      <c r="Q37" s="15"/>
    </row>
    <row r="38" spans="1:20" x14ac:dyDescent="0.25">
      <c r="A38" s="32" t="s">
        <v>16</v>
      </c>
      <c r="B38" s="32"/>
      <c r="D38" s="14"/>
      <c r="E38" s="15"/>
      <c r="G38" s="14"/>
      <c r="H38" s="15"/>
      <c r="J38" s="14"/>
      <c r="K38" s="15"/>
      <c r="M38" s="14"/>
      <c r="N38" s="15"/>
      <c r="P38" s="14"/>
      <c r="Q38" s="15"/>
    </row>
    <row r="39" spans="1:20" x14ac:dyDescent="0.25">
      <c r="A39" s="16"/>
      <c r="B39" s="16"/>
      <c r="D39" s="14"/>
      <c r="E39" s="15"/>
      <c r="G39" s="14"/>
      <c r="H39" s="15"/>
      <c r="J39" s="14"/>
      <c r="K39" s="15"/>
      <c r="M39" s="14"/>
      <c r="N39" s="15"/>
      <c r="P39" s="14"/>
      <c r="Q39" s="15"/>
    </row>
    <row r="40" spans="1:20" x14ac:dyDescent="0.25">
      <c r="A40" s="16" t="s">
        <v>74</v>
      </c>
      <c r="B40" s="16"/>
      <c r="D40" s="33"/>
      <c r="E40" s="18">
        <v>155</v>
      </c>
      <c r="G40" s="33"/>
      <c r="H40" s="18">
        <v>123</v>
      </c>
      <c r="J40" s="33"/>
      <c r="K40" s="18">
        <v>130</v>
      </c>
      <c r="M40" s="33"/>
      <c r="N40" s="18">
        <v>99</v>
      </c>
      <c r="P40" s="33"/>
      <c r="Q40" s="18">
        <f>E40+H40+K40+N40</f>
        <v>507</v>
      </c>
      <c r="T40" s="34"/>
    </row>
    <row r="41" spans="1:20" x14ac:dyDescent="0.25">
      <c r="A41" s="16" t="s">
        <v>17</v>
      </c>
      <c r="B41" s="16"/>
      <c r="D41" s="33"/>
      <c r="E41" s="35">
        <v>99</v>
      </c>
      <c r="G41" s="33"/>
      <c r="H41" s="35">
        <v>93</v>
      </c>
      <c r="J41" s="33"/>
      <c r="K41" s="35">
        <v>93</v>
      </c>
      <c r="M41" s="33"/>
      <c r="N41" s="35">
        <v>104</v>
      </c>
      <c r="P41" s="33"/>
      <c r="Q41" s="35">
        <f t="shared" ref="Q41:Q47" si="9">E41+H41+K41+N41</f>
        <v>389</v>
      </c>
      <c r="T41" s="34"/>
    </row>
    <row r="42" spans="1:20" x14ac:dyDescent="0.25">
      <c r="A42" s="16" t="s">
        <v>66</v>
      </c>
      <c r="B42" s="16"/>
      <c r="D42" s="33"/>
      <c r="E42" s="35">
        <v>1016</v>
      </c>
      <c r="G42" s="33"/>
      <c r="H42" s="35">
        <v>873</v>
      </c>
      <c r="J42" s="33"/>
      <c r="K42" s="35">
        <v>1033</v>
      </c>
      <c r="M42" s="33"/>
      <c r="N42" s="35">
        <v>991</v>
      </c>
      <c r="P42" s="33"/>
      <c r="Q42" s="35">
        <f t="shared" si="9"/>
        <v>3913</v>
      </c>
      <c r="T42" s="34"/>
    </row>
    <row r="43" spans="1:20" x14ac:dyDescent="0.25">
      <c r="A43" s="16" t="s">
        <v>67</v>
      </c>
      <c r="B43" s="16"/>
      <c r="D43" s="33"/>
      <c r="E43" s="35">
        <v>1074</v>
      </c>
      <c r="G43" s="33"/>
      <c r="H43" s="35">
        <v>814</v>
      </c>
      <c r="J43" s="33"/>
      <c r="K43" s="35">
        <v>764</v>
      </c>
      <c r="M43" s="33"/>
      <c r="N43" s="35">
        <v>763</v>
      </c>
      <c r="P43" s="33"/>
      <c r="Q43" s="35">
        <f t="shared" si="9"/>
        <v>3415</v>
      </c>
      <c r="T43" s="34"/>
    </row>
    <row r="44" spans="1:20" x14ac:dyDescent="0.25">
      <c r="A44" s="16" t="s">
        <v>68</v>
      </c>
      <c r="B44" s="16"/>
      <c r="D44" s="33"/>
      <c r="E44" s="35">
        <v>801</v>
      </c>
      <c r="G44" s="33"/>
      <c r="H44" s="35">
        <v>666</v>
      </c>
      <c r="J44" s="33"/>
      <c r="K44" s="35">
        <v>742</v>
      </c>
      <c r="M44" s="33"/>
      <c r="N44" s="35">
        <v>748</v>
      </c>
      <c r="P44" s="33"/>
      <c r="Q44" s="35">
        <f t="shared" si="9"/>
        <v>2957</v>
      </c>
      <c r="T44" s="34"/>
    </row>
    <row r="45" spans="1:20" x14ac:dyDescent="0.25">
      <c r="A45" s="16" t="s">
        <v>82</v>
      </c>
      <c r="B45" s="16"/>
      <c r="D45" s="33"/>
      <c r="E45" s="35">
        <v>2151</v>
      </c>
      <c r="G45" s="33"/>
      <c r="H45" s="35">
        <v>1855</v>
      </c>
      <c r="J45" s="33"/>
      <c r="K45" s="35">
        <v>1097</v>
      </c>
      <c r="M45" s="33"/>
      <c r="N45" s="35">
        <v>1138</v>
      </c>
      <c r="P45" s="33"/>
      <c r="Q45" s="35">
        <f t="shared" si="9"/>
        <v>6241</v>
      </c>
      <c r="T45" s="34"/>
    </row>
    <row r="46" spans="1:20" x14ac:dyDescent="0.25">
      <c r="A46" s="16" t="s">
        <v>90</v>
      </c>
      <c r="B46" s="16"/>
      <c r="D46" s="33"/>
      <c r="E46" s="35">
        <v>0</v>
      </c>
      <c r="G46" s="33"/>
      <c r="H46" s="35">
        <v>0</v>
      </c>
      <c r="J46" s="33"/>
      <c r="K46" s="35">
        <v>352</v>
      </c>
      <c r="M46" s="33"/>
      <c r="N46" s="35">
        <v>658</v>
      </c>
      <c r="P46" s="33"/>
      <c r="Q46" s="35">
        <f t="shared" si="9"/>
        <v>1010</v>
      </c>
      <c r="T46" s="34"/>
    </row>
    <row r="47" spans="1:20" x14ac:dyDescent="0.25">
      <c r="A47" s="16" t="s">
        <v>91</v>
      </c>
      <c r="B47" s="16"/>
      <c r="D47" s="33"/>
      <c r="E47" s="35">
        <v>0</v>
      </c>
      <c r="G47" s="33"/>
      <c r="H47" s="35">
        <v>0</v>
      </c>
      <c r="J47" s="33"/>
      <c r="K47" s="35">
        <v>2474</v>
      </c>
      <c r="M47" s="33"/>
      <c r="N47" s="35">
        <v>0</v>
      </c>
      <c r="P47" s="33"/>
      <c r="Q47" s="35">
        <f t="shared" si="9"/>
        <v>2474</v>
      </c>
      <c r="T47" s="34"/>
    </row>
    <row r="48" spans="1:20" x14ac:dyDescent="0.25">
      <c r="A48" s="6"/>
      <c r="B48" s="16" t="s">
        <v>18</v>
      </c>
      <c r="D48" s="33"/>
      <c r="E48" s="36">
        <f>SUM(E40:E47)</f>
        <v>5296</v>
      </c>
      <c r="G48" s="33"/>
      <c r="H48" s="36">
        <f>SUM(H40:H47)</f>
        <v>4424</v>
      </c>
      <c r="J48" s="33"/>
      <c r="K48" s="36">
        <f>SUM(K40:K47)</f>
        <v>6685</v>
      </c>
      <c r="M48" s="33"/>
      <c r="N48" s="36">
        <f>SUM(N40:N47)</f>
        <v>4501</v>
      </c>
      <c r="P48" s="33"/>
      <c r="Q48" s="36">
        <f>SUM(Q40:Q47)</f>
        <v>20906</v>
      </c>
      <c r="T48" s="34"/>
    </row>
    <row r="49" spans="1:20" x14ac:dyDescent="0.25">
      <c r="A49" s="16"/>
      <c r="B49" s="16"/>
      <c r="D49" s="14"/>
      <c r="E49" s="20"/>
      <c r="G49" s="14"/>
      <c r="H49" s="20"/>
      <c r="J49" s="14"/>
      <c r="K49" s="20"/>
      <c r="M49" s="14"/>
      <c r="N49" s="20"/>
      <c r="P49" s="14"/>
      <c r="Q49" s="20"/>
    </row>
    <row r="50" spans="1:20" ht="15.75" thickBot="1" x14ac:dyDescent="0.3">
      <c r="A50" s="16" t="s">
        <v>103</v>
      </c>
      <c r="B50" s="16"/>
      <c r="D50" s="37"/>
      <c r="E50" s="38">
        <f>E36-E48</f>
        <v>-9767</v>
      </c>
      <c r="G50" s="37"/>
      <c r="H50" s="38">
        <f>H36-H48</f>
        <v>-5045</v>
      </c>
      <c r="J50" s="37"/>
      <c r="K50" s="38">
        <f>K36-K48</f>
        <v>-3379</v>
      </c>
      <c r="M50" s="37"/>
      <c r="N50" s="38">
        <f>N36-N48</f>
        <v>497</v>
      </c>
      <c r="P50" s="37"/>
      <c r="Q50" s="38">
        <f>Q36-Q48</f>
        <v>-17694</v>
      </c>
      <c r="T50" s="34"/>
    </row>
    <row r="51" spans="1:20" x14ac:dyDescent="0.25">
      <c r="A51" s="16"/>
      <c r="B51" s="16"/>
      <c r="D51" s="39"/>
      <c r="E51" s="40"/>
      <c r="G51" s="39"/>
      <c r="H51" s="40"/>
      <c r="J51" s="39"/>
      <c r="K51" s="40"/>
      <c r="M51" s="39"/>
      <c r="N51" s="40"/>
      <c r="P51" s="39"/>
      <c r="Q51" s="40"/>
    </row>
    <row r="52" spans="1:20" s="43" customFormat="1" x14ac:dyDescent="0.25">
      <c r="A52" s="41" t="s">
        <v>19</v>
      </c>
      <c r="B52" s="42"/>
      <c r="C52" s="42"/>
      <c r="D52" s="42"/>
      <c r="E52" s="42"/>
      <c r="G52" s="42"/>
      <c r="H52" s="42"/>
      <c r="J52" s="42"/>
      <c r="K52" s="42"/>
      <c r="M52" s="42"/>
      <c r="N52" s="42"/>
      <c r="P52" s="42"/>
      <c r="Q52" s="42"/>
    </row>
    <row r="53" spans="1:20" s="43" customFormat="1" x14ac:dyDescent="0.25">
      <c r="A53" s="44" t="s">
        <v>20</v>
      </c>
      <c r="B53" s="45"/>
      <c r="C53" s="46"/>
      <c r="D53" s="47"/>
      <c r="E53" s="48"/>
      <c r="G53" s="47"/>
      <c r="H53" s="48"/>
      <c r="J53" s="47"/>
      <c r="K53" s="48"/>
      <c r="M53" s="47"/>
      <c r="N53" s="48"/>
      <c r="P53" s="47"/>
      <c r="Q53" s="48"/>
    </row>
    <row r="54" spans="1:20" x14ac:dyDescent="0.25">
      <c r="A54" s="2"/>
      <c r="B54" s="2"/>
      <c r="D54" s="39"/>
      <c r="E54" s="4"/>
      <c r="G54" s="39"/>
      <c r="H54" s="4"/>
      <c r="J54" s="39"/>
      <c r="K54" s="4"/>
      <c r="M54" s="39"/>
      <c r="N54" s="4"/>
      <c r="P54" s="39"/>
      <c r="Q54" s="4"/>
    </row>
    <row r="55" spans="1:20" x14ac:dyDescent="0.25">
      <c r="A55" s="2"/>
      <c r="B55" s="2"/>
      <c r="D55" s="39"/>
      <c r="E55" s="4"/>
      <c r="G55" s="39"/>
      <c r="H55" s="4"/>
      <c r="J55" s="39"/>
      <c r="K55" s="4"/>
      <c r="M55" s="39"/>
      <c r="N55" s="4"/>
      <c r="P55" s="39"/>
      <c r="Q55" s="4"/>
    </row>
    <row r="56" spans="1:20" x14ac:dyDescent="0.25">
      <c r="A56" s="1" t="s">
        <v>0</v>
      </c>
      <c r="B56" s="2"/>
      <c r="D56" s="39"/>
      <c r="E56" s="4"/>
      <c r="G56" s="39"/>
      <c r="H56" s="4"/>
      <c r="J56" s="39"/>
      <c r="K56" s="4"/>
      <c r="M56" s="39"/>
      <c r="N56" s="4"/>
      <c r="P56" s="39"/>
      <c r="Q56" s="4"/>
    </row>
    <row r="57" spans="1:20" x14ac:dyDescent="0.25">
      <c r="A57" s="1" t="s">
        <v>1</v>
      </c>
      <c r="B57" s="2"/>
      <c r="D57" s="39"/>
      <c r="E57" s="4"/>
      <c r="G57" s="39"/>
      <c r="H57" s="4"/>
      <c r="J57" s="39"/>
      <c r="K57" s="4"/>
      <c r="M57" s="39"/>
      <c r="N57" s="4"/>
      <c r="P57" s="39"/>
      <c r="Q57" s="4"/>
    </row>
    <row r="58" spans="1:20" x14ac:dyDescent="0.25">
      <c r="A58" s="1" t="s">
        <v>80</v>
      </c>
      <c r="B58" s="2"/>
      <c r="D58" s="39"/>
      <c r="E58" s="4"/>
      <c r="G58" s="39"/>
      <c r="H58" s="4"/>
      <c r="J58" s="39"/>
      <c r="K58" s="4"/>
      <c r="M58" s="39"/>
      <c r="N58" s="4"/>
      <c r="P58" s="39"/>
      <c r="Q58" s="4"/>
    </row>
    <row r="59" spans="1:20" ht="15.75" thickBot="1" x14ac:dyDescent="0.3">
      <c r="A59" s="7" t="s">
        <v>2</v>
      </c>
      <c r="B59" s="2"/>
      <c r="D59" s="39"/>
      <c r="E59" s="4"/>
      <c r="G59" s="39"/>
      <c r="H59" s="4"/>
      <c r="J59" s="39"/>
      <c r="K59" s="4"/>
      <c r="M59" s="39"/>
      <c r="N59" s="4"/>
      <c r="P59" s="39"/>
      <c r="Q59" s="88"/>
      <c r="R59" s="88"/>
      <c r="S59" s="88"/>
    </row>
    <row r="60" spans="1:20" x14ac:dyDescent="0.25">
      <c r="A60" s="2"/>
      <c r="B60" s="2"/>
      <c r="D60" s="93">
        <f>E6</f>
        <v>43554</v>
      </c>
      <c r="E60" s="94"/>
      <c r="G60" s="93">
        <f>H6</f>
        <v>43645</v>
      </c>
      <c r="H60" s="94"/>
      <c r="J60" s="93">
        <f>K6</f>
        <v>43736</v>
      </c>
      <c r="K60" s="94"/>
      <c r="M60" s="93">
        <f>N6</f>
        <v>43830</v>
      </c>
      <c r="N60" s="94"/>
      <c r="P60" s="39"/>
      <c r="Q60" s="88"/>
      <c r="R60" s="88"/>
      <c r="S60" s="88"/>
    </row>
    <row r="61" spans="1:20" x14ac:dyDescent="0.25">
      <c r="A61" s="2"/>
      <c r="B61" s="2"/>
      <c r="D61" s="14"/>
      <c r="E61" s="15"/>
      <c r="G61" s="14"/>
      <c r="H61" s="15"/>
      <c r="J61" s="14"/>
      <c r="K61" s="15"/>
      <c r="M61" s="14"/>
      <c r="N61" s="15"/>
      <c r="P61" s="88"/>
      <c r="Q61" s="88"/>
      <c r="R61" s="88"/>
      <c r="S61" s="88"/>
    </row>
    <row r="62" spans="1:20" x14ac:dyDescent="0.25">
      <c r="A62" s="49" t="s">
        <v>21</v>
      </c>
      <c r="B62" s="2"/>
      <c r="D62" s="14"/>
      <c r="E62" s="15"/>
      <c r="G62" s="14"/>
      <c r="H62" s="15"/>
      <c r="J62" s="14"/>
      <c r="K62" s="15"/>
      <c r="M62" s="14"/>
      <c r="N62" s="15"/>
      <c r="P62" s="88"/>
      <c r="Q62" s="88"/>
      <c r="R62" s="88"/>
      <c r="S62" s="88"/>
    </row>
    <row r="63" spans="1:20" x14ac:dyDescent="0.25">
      <c r="A63" s="50" t="s">
        <v>22</v>
      </c>
      <c r="B63" s="2"/>
      <c r="D63" s="14"/>
      <c r="E63" s="15"/>
      <c r="G63" s="14"/>
      <c r="H63" s="15"/>
      <c r="J63" s="14"/>
      <c r="K63" s="15"/>
      <c r="M63" s="14"/>
      <c r="N63" s="15"/>
      <c r="P63" s="88"/>
      <c r="Q63" s="88"/>
      <c r="R63" s="88"/>
      <c r="S63" s="88"/>
    </row>
    <row r="64" spans="1:20" x14ac:dyDescent="0.25">
      <c r="A64" s="51" t="s">
        <v>23</v>
      </c>
      <c r="B64" s="2"/>
      <c r="D64" s="52"/>
      <c r="E64" s="53">
        <v>44067</v>
      </c>
      <c r="G64" s="52"/>
      <c r="H64" s="53">
        <v>34942</v>
      </c>
      <c r="J64" s="52"/>
      <c r="K64" s="53">
        <v>37558</v>
      </c>
      <c r="M64" s="52"/>
      <c r="N64" s="53">
        <v>46829</v>
      </c>
      <c r="P64" s="88"/>
      <c r="Q64" s="88"/>
      <c r="R64" s="88"/>
      <c r="S64" s="88"/>
    </row>
    <row r="65" spans="1:19" x14ac:dyDescent="0.25">
      <c r="A65" s="51" t="s">
        <v>75</v>
      </c>
      <c r="B65" s="2"/>
      <c r="D65" s="52"/>
      <c r="E65" s="54">
        <v>628</v>
      </c>
      <c r="G65" s="52"/>
      <c r="H65" s="54">
        <v>628</v>
      </c>
      <c r="J65" s="52"/>
      <c r="K65" s="54">
        <v>628</v>
      </c>
      <c r="M65" s="52"/>
      <c r="N65" s="54">
        <v>628</v>
      </c>
      <c r="P65" s="88"/>
      <c r="Q65" s="88"/>
      <c r="R65" s="88"/>
      <c r="S65" s="88"/>
    </row>
    <row r="66" spans="1:19" s="55" customFormat="1" ht="15" customHeight="1" x14ac:dyDescent="0.2">
      <c r="A66" s="51" t="s">
        <v>24</v>
      </c>
      <c r="B66" s="2"/>
      <c r="C66" s="3"/>
      <c r="D66" s="56"/>
      <c r="E66" s="54">
        <v>55202</v>
      </c>
      <c r="G66" s="56"/>
      <c r="H66" s="54">
        <v>60186</v>
      </c>
      <c r="J66" s="56"/>
      <c r="K66" s="54">
        <v>48532</v>
      </c>
      <c r="M66" s="56"/>
      <c r="N66" s="54">
        <v>46509</v>
      </c>
      <c r="P66" s="88"/>
      <c r="Q66" s="88"/>
      <c r="R66" s="88"/>
      <c r="S66" s="88"/>
    </row>
    <row r="67" spans="1:19" s="55" customFormat="1" ht="15" customHeight="1" x14ac:dyDescent="0.2">
      <c r="A67" s="51" t="s">
        <v>25</v>
      </c>
      <c r="B67" s="2"/>
      <c r="C67" s="3"/>
      <c r="D67" s="56"/>
      <c r="E67" s="54">
        <v>47226</v>
      </c>
      <c r="G67" s="56"/>
      <c r="H67" s="54">
        <v>45360</v>
      </c>
      <c r="J67" s="56"/>
      <c r="K67" s="54">
        <v>46355</v>
      </c>
      <c r="M67" s="56"/>
      <c r="N67" s="54">
        <v>40153</v>
      </c>
      <c r="P67" s="88"/>
      <c r="Q67" s="88"/>
      <c r="R67" s="88"/>
      <c r="S67" s="88"/>
    </row>
    <row r="68" spans="1:19" s="55" customFormat="1" ht="15" customHeight="1" x14ac:dyDescent="0.2">
      <c r="A68" s="51" t="s">
        <v>26</v>
      </c>
      <c r="B68" s="2"/>
      <c r="C68" s="3"/>
      <c r="D68" s="56"/>
      <c r="E68" s="29">
        <v>9961</v>
      </c>
      <c r="G68" s="56"/>
      <c r="H68" s="29">
        <v>7094</v>
      </c>
      <c r="J68" s="56"/>
      <c r="K68" s="29">
        <v>8787</v>
      </c>
      <c r="M68" s="56"/>
      <c r="N68" s="29">
        <v>9698</v>
      </c>
      <c r="P68" s="88"/>
      <c r="Q68" s="88"/>
      <c r="R68" s="88"/>
      <c r="S68" s="88"/>
    </row>
    <row r="69" spans="1:19" s="55" customFormat="1" ht="15" customHeight="1" x14ac:dyDescent="0.2">
      <c r="A69" s="50" t="s">
        <v>27</v>
      </c>
      <c r="B69" s="2"/>
      <c r="C69" s="3"/>
      <c r="D69" s="56"/>
      <c r="E69" s="26">
        <f>SUM(E64:E68)</f>
        <v>157084</v>
      </c>
      <c r="G69" s="56"/>
      <c r="H69" s="26">
        <f>SUM(H64:H68)</f>
        <v>148210</v>
      </c>
      <c r="J69" s="56"/>
      <c r="K69" s="26">
        <f>SUM(K64:K68)</f>
        <v>141860</v>
      </c>
      <c r="M69" s="56"/>
      <c r="N69" s="26">
        <f>SUM(N64:N68)</f>
        <v>143817</v>
      </c>
      <c r="P69" s="88"/>
      <c r="Q69" s="88"/>
      <c r="R69" s="88"/>
      <c r="S69" s="88"/>
    </row>
    <row r="70" spans="1:19" s="55" customFormat="1" ht="15" customHeight="1" x14ac:dyDescent="0.2">
      <c r="A70" s="50"/>
      <c r="B70" s="2"/>
      <c r="C70" s="3"/>
      <c r="D70" s="56"/>
      <c r="E70" s="15"/>
      <c r="G70" s="56"/>
      <c r="H70" s="15"/>
      <c r="J70" s="56"/>
      <c r="K70" s="15"/>
      <c r="M70" s="56"/>
      <c r="N70" s="15"/>
      <c r="P70" s="88"/>
      <c r="Q70" s="88"/>
      <c r="R70" s="88"/>
      <c r="S70" s="88"/>
    </row>
    <row r="71" spans="1:19" s="55" customFormat="1" ht="15" customHeight="1" x14ac:dyDescent="0.2">
      <c r="A71" s="51" t="s">
        <v>28</v>
      </c>
      <c r="B71" s="2"/>
      <c r="C71" s="3"/>
      <c r="D71" s="56"/>
      <c r="E71" s="20">
        <v>26372</v>
      </c>
      <c r="G71" s="56"/>
      <c r="H71" s="20">
        <v>29105</v>
      </c>
      <c r="J71" s="56"/>
      <c r="K71" s="20">
        <v>28387</v>
      </c>
      <c r="M71" s="56"/>
      <c r="N71" s="20">
        <v>21527</v>
      </c>
      <c r="P71" s="88"/>
      <c r="Q71" s="88"/>
      <c r="R71" s="88"/>
      <c r="S71" s="88"/>
    </row>
    <row r="72" spans="1:19" s="55" customFormat="1" ht="15" customHeight="1" x14ac:dyDescent="0.2">
      <c r="A72" s="51" t="s">
        <v>84</v>
      </c>
      <c r="B72" s="2"/>
      <c r="C72" s="3"/>
      <c r="D72" s="56"/>
      <c r="E72" s="20">
        <v>17062</v>
      </c>
      <c r="G72" s="56"/>
      <c r="H72" s="20">
        <v>16422</v>
      </c>
      <c r="J72" s="56"/>
      <c r="K72" s="20">
        <v>15801</v>
      </c>
      <c r="M72" s="56"/>
      <c r="N72" s="20">
        <v>15864</v>
      </c>
      <c r="P72" s="88"/>
      <c r="Q72" s="88"/>
      <c r="R72" s="88"/>
      <c r="S72" s="88"/>
    </row>
    <row r="73" spans="1:19" s="55" customFormat="1" ht="15" customHeight="1" x14ac:dyDescent="0.2">
      <c r="A73" s="51" t="s">
        <v>29</v>
      </c>
      <c r="B73" s="2"/>
      <c r="C73" s="3"/>
      <c r="D73" s="56"/>
      <c r="E73" s="20">
        <v>116175</v>
      </c>
      <c r="G73" s="56"/>
      <c r="H73" s="20">
        <v>116175</v>
      </c>
      <c r="J73" s="56"/>
      <c r="K73" s="20">
        <v>116175</v>
      </c>
      <c r="M73" s="56"/>
      <c r="N73" s="20">
        <v>116175</v>
      </c>
      <c r="P73" s="88"/>
      <c r="Q73" s="88"/>
      <c r="R73" s="88"/>
      <c r="S73" s="88"/>
    </row>
    <row r="74" spans="1:19" s="55" customFormat="1" ht="15" customHeight="1" x14ac:dyDescent="0.2">
      <c r="A74" s="51" t="s">
        <v>30</v>
      </c>
      <c r="B74" s="2"/>
      <c r="C74" s="3"/>
      <c r="D74" s="56"/>
      <c r="E74" s="29">
        <v>1459</v>
      </c>
      <c r="G74" s="56"/>
      <c r="H74" s="29">
        <v>1336</v>
      </c>
      <c r="J74" s="56"/>
      <c r="K74" s="29">
        <v>14288</v>
      </c>
      <c r="M74" s="56"/>
      <c r="N74" s="29">
        <v>19440</v>
      </c>
      <c r="P74" s="88"/>
      <c r="Q74" s="88"/>
      <c r="R74" s="88"/>
      <c r="S74" s="88"/>
    </row>
    <row r="75" spans="1:19" s="55" customFormat="1" ht="15.75" customHeight="1" thickBot="1" x14ac:dyDescent="0.25">
      <c r="A75" s="50" t="s">
        <v>31</v>
      </c>
      <c r="B75" s="2"/>
      <c r="C75" s="3"/>
      <c r="D75" s="52"/>
      <c r="E75" s="57">
        <f>SUM(E69:E74)</f>
        <v>318152</v>
      </c>
      <c r="G75" s="52"/>
      <c r="H75" s="57">
        <f>SUM(H69:H74)</f>
        <v>311248</v>
      </c>
      <c r="J75" s="52"/>
      <c r="K75" s="57">
        <f>SUM(K69:K74)</f>
        <v>316511</v>
      </c>
      <c r="M75" s="52"/>
      <c r="N75" s="57">
        <f>SUM(N69:N74)</f>
        <v>316823</v>
      </c>
      <c r="P75" s="88"/>
      <c r="Q75" s="88"/>
      <c r="R75" s="88"/>
      <c r="S75" s="88"/>
    </row>
    <row r="76" spans="1:19" s="55" customFormat="1" ht="15.75" customHeight="1" thickTop="1" x14ac:dyDescent="0.2">
      <c r="A76" s="2"/>
      <c r="B76" s="2"/>
      <c r="C76" s="3"/>
      <c r="D76" s="58"/>
      <c r="E76" s="15"/>
      <c r="G76" s="58"/>
      <c r="H76" s="15"/>
      <c r="J76" s="58"/>
      <c r="K76" s="15"/>
      <c r="M76" s="58"/>
      <c r="N76" s="15"/>
      <c r="P76" s="88"/>
      <c r="Q76" s="88"/>
      <c r="R76" s="88"/>
      <c r="S76" s="88"/>
    </row>
    <row r="77" spans="1:19" s="55" customFormat="1" ht="15" customHeight="1" x14ac:dyDescent="0.2">
      <c r="A77" s="49" t="s">
        <v>32</v>
      </c>
      <c r="B77" s="2"/>
      <c r="C77" s="3"/>
      <c r="D77" s="58"/>
      <c r="E77" s="15"/>
      <c r="G77" s="58"/>
      <c r="H77" s="15"/>
      <c r="J77" s="58"/>
      <c r="K77" s="15"/>
      <c r="M77" s="58"/>
      <c r="N77" s="15"/>
      <c r="P77" s="88"/>
      <c r="Q77" s="88"/>
      <c r="R77" s="88"/>
      <c r="S77" s="88"/>
    </row>
    <row r="78" spans="1:19" s="55" customFormat="1" ht="15" customHeight="1" x14ac:dyDescent="0.2">
      <c r="A78" s="50" t="s">
        <v>33</v>
      </c>
      <c r="B78" s="2"/>
      <c r="C78" s="3"/>
      <c r="D78" s="58"/>
      <c r="E78" s="15"/>
      <c r="G78" s="58"/>
      <c r="H78" s="15"/>
      <c r="J78" s="58"/>
      <c r="K78" s="15"/>
      <c r="M78" s="58"/>
      <c r="N78" s="15"/>
      <c r="P78" s="88"/>
      <c r="Q78" s="88"/>
      <c r="R78" s="88"/>
      <c r="S78" s="88"/>
    </row>
    <row r="79" spans="1:19" s="55" customFormat="1" ht="15" customHeight="1" x14ac:dyDescent="0.2">
      <c r="A79" s="51" t="s">
        <v>34</v>
      </c>
      <c r="B79" s="2"/>
      <c r="C79" s="3"/>
      <c r="D79" s="52"/>
      <c r="E79" s="53">
        <v>34326</v>
      </c>
      <c r="G79" s="52"/>
      <c r="H79" s="53">
        <v>37522</v>
      </c>
      <c r="J79" s="52"/>
      <c r="K79" s="53">
        <v>24151</v>
      </c>
      <c r="M79" s="52"/>
      <c r="N79" s="53">
        <v>10789</v>
      </c>
      <c r="P79" s="88"/>
      <c r="Q79" s="88"/>
      <c r="R79" s="88"/>
      <c r="S79" s="88"/>
    </row>
    <row r="80" spans="1:19" s="55" customFormat="1" ht="15" customHeight="1" x14ac:dyDescent="0.2">
      <c r="A80" s="51" t="s">
        <v>35</v>
      </c>
      <c r="B80" s="2"/>
      <c r="C80" s="3"/>
      <c r="D80" s="56"/>
      <c r="E80" s="20">
        <v>55343</v>
      </c>
      <c r="G80" s="56"/>
      <c r="H80" s="20">
        <v>47657</v>
      </c>
      <c r="J80" s="56"/>
      <c r="K80" s="20">
        <v>57060</v>
      </c>
      <c r="M80" s="56"/>
      <c r="N80" s="20">
        <v>57546</v>
      </c>
      <c r="P80" s="88"/>
      <c r="Q80" s="88"/>
      <c r="R80" s="88"/>
      <c r="S80" s="88"/>
    </row>
    <row r="81" spans="1:19" s="55" customFormat="1" ht="15" customHeight="1" x14ac:dyDescent="0.2">
      <c r="A81" s="51" t="s">
        <v>36</v>
      </c>
      <c r="B81" s="2"/>
      <c r="C81" s="3"/>
      <c r="D81" s="56"/>
      <c r="E81" s="20">
        <v>15564</v>
      </c>
      <c r="G81" s="56"/>
      <c r="H81" s="20">
        <v>18528</v>
      </c>
      <c r="J81" s="56"/>
      <c r="K81" s="20">
        <v>18101</v>
      </c>
      <c r="M81" s="56"/>
      <c r="N81" s="20">
        <v>17158</v>
      </c>
      <c r="P81" s="88"/>
      <c r="Q81" s="88"/>
      <c r="R81" s="88"/>
      <c r="S81" s="88"/>
    </row>
    <row r="82" spans="1:19" s="55" customFormat="1" ht="15" customHeight="1" x14ac:dyDescent="0.2">
      <c r="A82" s="51" t="s">
        <v>37</v>
      </c>
      <c r="B82" s="2"/>
      <c r="C82" s="3"/>
      <c r="D82" s="56"/>
      <c r="E82" s="29">
        <v>30000</v>
      </c>
      <c r="G82" s="56"/>
      <c r="H82" s="29">
        <v>25000</v>
      </c>
      <c r="J82" s="56"/>
      <c r="K82" s="29">
        <v>24300</v>
      </c>
      <c r="M82" s="56"/>
      <c r="N82" s="29">
        <v>30000</v>
      </c>
      <c r="P82" s="88"/>
      <c r="Q82" s="88"/>
      <c r="R82" s="88"/>
      <c r="S82" s="88"/>
    </row>
    <row r="83" spans="1:19" s="55" customFormat="1" ht="15" customHeight="1" x14ac:dyDescent="0.2">
      <c r="A83" s="50" t="s">
        <v>38</v>
      </c>
      <c r="B83" s="2"/>
      <c r="C83" s="3"/>
      <c r="D83" s="56"/>
      <c r="E83" s="59">
        <f>SUM(E79:E82)</f>
        <v>135233</v>
      </c>
      <c r="G83" s="56"/>
      <c r="H83" s="59">
        <f>SUM(H79:H82)</f>
        <v>128707</v>
      </c>
      <c r="J83" s="56"/>
      <c r="K83" s="59">
        <f>SUM(K79:K82)</f>
        <v>123612</v>
      </c>
      <c r="M83" s="56"/>
      <c r="N83" s="59">
        <f>SUM(N79:N82)</f>
        <v>115493</v>
      </c>
      <c r="P83" s="88"/>
      <c r="Q83" s="88"/>
      <c r="R83" s="88"/>
      <c r="S83" s="88"/>
    </row>
    <row r="84" spans="1:19" s="55" customFormat="1" ht="15" customHeight="1" x14ac:dyDescent="0.2">
      <c r="A84" s="50"/>
      <c r="B84" s="2"/>
      <c r="C84" s="3"/>
      <c r="D84" s="56"/>
      <c r="E84" s="15"/>
      <c r="G84" s="56"/>
      <c r="H84" s="15"/>
      <c r="J84" s="56"/>
      <c r="K84" s="15"/>
      <c r="M84" s="56"/>
      <c r="N84" s="15"/>
      <c r="P84" s="88"/>
      <c r="Q84" s="88"/>
      <c r="R84" s="88"/>
      <c r="S84" s="88"/>
    </row>
    <row r="85" spans="1:19" s="55" customFormat="1" ht="15" customHeight="1" x14ac:dyDescent="0.2">
      <c r="A85" s="50" t="s">
        <v>39</v>
      </c>
      <c r="B85" s="2"/>
      <c r="C85" s="3"/>
      <c r="D85" s="56"/>
      <c r="E85" s="20">
        <v>18252</v>
      </c>
      <c r="G85" s="56"/>
      <c r="H85" s="20">
        <v>17792</v>
      </c>
      <c r="J85" s="56"/>
      <c r="K85" s="20">
        <v>17593</v>
      </c>
      <c r="M85" s="56"/>
      <c r="N85" s="20">
        <v>18340</v>
      </c>
      <c r="P85" s="88"/>
      <c r="Q85" s="88"/>
      <c r="R85" s="88"/>
      <c r="S85" s="88"/>
    </row>
    <row r="86" spans="1:19" s="55" customFormat="1" ht="15" customHeight="1" x14ac:dyDescent="0.2">
      <c r="A86" s="50" t="s">
        <v>85</v>
      </c>
      <c r="B86" s="2"/>
      <c r="C86" s="3"/>
      <c r="D86" s="56"/>
      <c r="E86" s="20">
        <v>15692</v>
      </c>
      <c r="G86" s="56"/>
      <c r="H86" s="20">
        <v>15045</v>
      </c>
      <c r="J86" s="56"/>
      <c r="K86" s="20">
        <v>14407</v>
      </c>
      <c r="M86" s="56"/>
      <c r="N86" s="20">
        <v>14337</v>
      </c>
      <c r="P86" s="88"/>
      <c r="Q86" s="88"/>
      <c r="R86" s="88"/>
      <c r="S86" s="88"/>
    </row>
    <row r="87" spans="1:19" s="55" customFormat="1" ht="15" customHeight="1" x14ac:dyDescent="0.2">
      <c r="A87" s="50" t="s">
        <v>40</v>
      </c>
      <c r="B87" s="2"/>
      <c r="C87" s="3"/>
      <c r="D87" s="56"/>
      <c r="E87" s="20">
        <v>3134</v>
      </c>
      <c r="G87" s="56"/>
      <c r="H87" s="20">
        <v>2498</v>
      </c>
      <c r="J87" s="56"/>
      <c r="K87" s="20">
        <v>14749</v>
      </c>
      <c r="M87" s="56"/>
      <c r="N87" s="20">
        <v>14625</v>
      </c>
      <c r="P87" s="88"/>
      <c r="Q87" s="88"/>
      <c r="R87" s="88"/>
      <c r="S87" s="88"/>
    </row>
    <row r="88" spans="1:19" s="55" customFormat="1" ht="15" customHeight="1" x14ac:dyDescent="0.2">
      <c r="A88" s="50"/>
      <c r="B88" s="2"/>
      <c r="C88" s="3"/>
      <c r="D88" s="60"/>
      <c r="E88" s="15"/>
      <c r="G88" s="60"/>
      <c r="H88" s="15"/>
      <c r="J88" s="60"/>
      <c r="K88" s="15"/>
      <c r="M88" s="60"/>
      <c r="N88" s="15"/>
      <c r="P88" s="88"/>
      <c r="Q88" s="88"/>
      <c r="R88" s="88"/>
      <c r="S88" s="88"/>
    </row>
    <row r="89" spans="1:19" s="55" customFormat="1" ht="15" customHeight="1" x14ac:dyDescent="0.2">
      <c r="A89" s="50" t="s">
        <v>41</v>
      </c>
      <c r="B89" s="2"/>
      <c r="C89" s="3"/>
      <c r="D89" s="56"/>
      <c r="E89" s="15"/>
      <c r="G89" s="56"/>
      <c r="H89" s="15"/>
      <c r="J89" s="56"/>
      <c r="K89" s="15"/>
      <c r="M89" s="56"/>
      <c r="N89" s="15"/>
      <c r="P89" s="88"/>
      <c r="Q89" s="88"/>
      <c r="R89" s="88"/>
      <c r="S89" s="88"/>
    </row>
    <row r="90" spans="1:19" s="55" customFormat="1" ht="15" customHeight="1" x14ac:dyDescent="0.2">
      <c r="A90" s="51" t="s">
        <v>42</v>
      </c>
      <c r="B90" s="2"/>
      <c r="C90" s="3"/>
      <c r="D90" s="61"/>
      <c r="E90" s="20">
        <v>1488</v>
      </c>
      <c r="G90" s="61"/>
      <c r="H90" s="20">
        <v>1520</v>
      </c>
      <c r="J90" s="61"/>
      <c r="K90" s="20">
        <v>1521</v>
      </c>
      <c r="M90" s="61"/>
      <c r="N90" s="20">
        <v>1545</v>
      </c>
      <c r="P90" s="88"/>
      <c r="Q90" s="88"/>
      <c r="R90" s="88"/>
      <c r="S90" s="88"/>
    </row>
    <row r="91" spans="1:19" s="55" customFormat="1" ht="15" customHeight="1" x14ac:dyDescent="0.2">
      <c r="A91" s="51" t="s">
        <v>43</v>
      </c>
      <c r="B91" s="2"/>
      <c r="C91" s="3"/>
      <c r="D91" s="56"/>
      <c r="E91" s="20">
        <v>879475</v>
      </c>
      <c r="G91" s="56"/>
      <c r="H91" s="20">
        <v>886076</v>
      </c>
      <c r="J91" s="56"/>
      <c r="K91" s="20">
        <v>888828</v>
      </c>
      <c r="M91" s="56"/>
      <c r="N91" s="20">
        <v>895899</v>
      </c>
      <c r="P91" s="88"/>
      <c r="Q91" s="88"/>
      <c r="R91" s="88"/>
      <c r="S91" s="88"/>
    </row>
    <row r="92" spans="1:19" s="55" customFormat="1" ht="15" customHeight="1" x14ac:dyDescent="0.2">
      <c r="A92" s="51" t="s">
        <v>73</v>
      </c>
      <c r="B92" s="2"/>
      <c r="C92" s="3"/>
      <c r="D92" s="56"/>
      <c r="E92" s="20">
        <v>-487</v>
      </c>
      <c r="G92" s="56"/>
      <c r="H92" s="20">
        <v>-710</v>
      </c>
      <c r="J92" s="56"/>
      <c r="K92" s="20">
        <v>-1140</v>
      </c>
      <c r="M92" s="56"/>
      <c r="N92" s="20">
        <v>-854</v>
      </c>
      <c r="P92" s="88"/>
      <c r="Q92" s="88"/>
      <c r="R92" s="88"/>
      <c r="S92" s="88"/>
    </row>
    <row r="93" spans="1:19" s="55" customFormat="1" ht="15" customHeight="1" x14ac:dyDescent="0.2">
      <c r="A93" s="51" t="s">
        <v>44</v>
      </c>
      <c r="B93" s="2"/>
      <c r="C93" s="3"/>
      <c r="D93" s="56"/>
      <c r="E93" s="20">
        <v>-694649</v>
      </c>
      <c r="G93" s="56"/>
      <c r="H93" s="20">
        <v>-699694</v>
      </c>
      <c r="J93" s="56"/>
      <c r="K93" s="20">
        <v>-703073</v>
      </c>
      <c r="M93" s="56"/>
      <c r="N93" s="20">
        <v>-702576</v>
      </c>
      <c r="P93" s="88"/>
      <c r="Q93" s="88"/>
      <c r="R93" s="88"/>
      <c r="S93" s="88"/>
    </row>
    <row r="94" spans="1:19" s="55" customFormat="1" ht="15" customHeight="1" x14ac:dyDescent="0.2">
      <c r="A94" s="51" t="s">
        <v>45</v>
      </c>
      <c r="B94" s="2"/>
      <c r="C94" s="3"/>
      <c r="D94" s="56"/>
      <c r="E94" s="20">
        <v>-39986</v>
      </c>
      <c r="G94" s="56"/>
      <c r="H94" s="20">
        <v>-39986</v>
      </c>
      <c r="J94" s="56"/>
      <c r="K94" s="20">
        <v>-39986</v>
      </c>
      <c r="M94" s="56"/>
      <c r="N94" s="20">
        <v>-39986</v>
      </c>
      <c r="P94" s="88"/>
      <c r="Q94" s="88"/>
      <c r="R94" s="88"/>
      <c r="S94" s="88"/>
    </row>
    <row r="95" spans="1:19" s="55" customFormat="1" ht="15" customHeight="1" x14ac:dyDescent="0.2">
      <c r="A95" s="50" t="s">
        <v>46</v>
      </c>
      <c r="B95" s="2"/>
      <c r="C95" s="3"/>
      <c r="D95" s="56"/>
      <c r="E95" s="62">
        <f>SUM(E90:E94)</f>
        <v>145841</v>
      </c>
      <c r="G95" s="56"/>
      <c r="H95" s="62">
        <f>SUM(H90:H94)</f>
        <v>147206</v>
      </c>
      <c r="J95" s="56"/>
      <c r="K95" s="62">
        <f>SUM(K90:K94)</f>
        <v>146150</v>
      </c>
      <c r="M95" s="56"/>
      <c r="N95" s="62">
        <f>SUM(N90:N94)</f>
        <v>154028</v>
      </c>
      <c r="P95" s="88"/>
      <c r="Q95" s="88"/>
      <c r="R95" s="88"/>
      <c r="S95" s="88"/>
    </row>
    <row r="96" spans="1:19" s="55" customFormat="1" ht="15" customHeight="1" x14ac:dyDescent="0.2">
      <c r="A96" s="2"/>
      <c r="B96" s="2"/>
      <c r="C96" s="3"/>
      <c r="D96" s="56"/>
      <c r="E96" s="63"/>
      <c r="G96" s="56"/>
      <c r="H96" s="63"/>
      <c r="J96" s="56"/>
      <c r="K96" s="63"/>
      <c r="M96" s="56"/>
      <c r="N96" s="63"/>
      <c r="P96" s="88"/>
      <c r="Q96" s="88"/>
      <c r="R96" s="88"/>
      <c r="S96" s="88"/>
    </row>
    <row r="97" spans="1:19" s="55" customFormat="1" ht="15.75" customHeight="1" thickBot="1" x14ac:dyDescent="0.25">
      <c r="A97" s="50" t="s">
        <v>47</v>
      </c>
      <c r="B97" s="2"/>
      <c r="C97" s="3"/>
      <c r="D97" s="52"/>
      <c r="E97" s="57">
        <f>+E83+E85+E87+E95+E86</f>
        <v>318152</v>
      </c>
      <c r="G97" s="52"/>
      <c r="H97" s="57">
        <f>+H83+H85+H87+H95+H86</f>
        <v>311248</v>
      </c>
      <c r="J97" s="52"/>
      <c r="K97" s="57">
        <f>+K83+K85+K87+K95+K86</f>
        <v>316511</v>
      </c>
      <c r="M97" s="52"/>
      <c r="N97" s="57">
        <f>+N83+N85+N87+N95+N86</f>
        <v>316823</v>
      </c>
      <c r="P97" s="88"/>
      <c r="Q97" s="88"/>
      <c r="R97" s="88"/>
      <c r="S97" s="88"/>
    </row>
    <row r="98" spans="1:19" s="55" customFormat="1" ht="16.5" customHeight="1" thickTop="1" thickBot="1" x14ac:dyDescent="0.25">
      <c r="A98" s="2"/>
      <c r="B98" s="2"/>
      <c r="C98" s="3"/>
      <c r="D98" s="64"/>
      <c r="E98" s="65"/>
      <c r="G98" s="64"/>
      <c r="H98" s="65"/>
      <c r="J98" s="64"/>
      <c r="K98" s="65"/>
      <c r="M98" s="64"/>
      <c r="N98" s="65"/>
      <c r="P98" s="88"/>
      <c r="Q98" s="88"/>
      <c r="R98" s="88"/>
      <c r="S98" s="88"/>
    </row>
    <row r="99" spans="1:19" s="55" customFormat="1" x14ac:dyDescent="0.25">
      <c r="A99" s="7"/>
      <c r="B99" s="2"/>
      <c r="C99" s="3"/>
      <c r="D99" s="39"/>
      <c r="E99" s="66"/>
      <c r="G99" s="39"/>
      <c r="H99" s="66"/>
      <c r="J99" s="39"/>
      <c r="K99" s="66"/>
      <c r="M99" s="39"/>
      <c r="N99" s="66"/>
      <c r="P99" s="39"/>
      <c r="Q99" s="66"/>
      <c r="R99" s="6"/>
    </row>
    <row r="100" spans="1:19" s="55" customFormat="1" ht="12.75" x14ac:dyDescent="0.2">
      <c r="A100" s="7"/>
      <c r="B100" s="2"/>
      <c r="C100" s="3"/>
      <c r="D100" s="39"/>
      <c r="E100" s="4"/>
      <c r="G100" s="39"/>
      <c r="H100" s="4"/>
      <c r="J100" s="39"/>
      <c r="K100" s="4"/>
      <c r="M100" s="39"/>
      <c r="N100" s="4"/>
      <c r="P100" s="39"/>
      <c r="Q100" s="4"/>
    </row>
    <row r="101" spans="1:19" s="55" customFormat="1" ht="12.75" x14ac:dyDescent="0.2">
      <c r="A101" s="1" t="s">
        <v>0</v>
      </c>
      <c r="B101" s="2"/>
      <c r="C101" s="3"/>
      <c r="D101" s="39"/>
      <c r="E101" s="4"/>
      <c r="G101" s="39"/>
      <c r="H101" s="4"/>
      <c r="J101" s="39"/>
      <c r="K101" s="4"/>
      <c r="M101" s="39"/>
      <c r="N101" s="4"/>
      <c r="P101" s="39"/>
      <c r="Q101" s="4"/>
    </row>
    <row r="102" spans="1:19" s="55" customFormat="1" ht="12.75" x14ac:dyDescent="0.2">
      <c r="A102" s="1" t="s">
        <v>1</v>
      </c>
      <c r="B102" s="2"/>
      <c r="C102" s="3"/>
      <c r="D102" s="39"/>
      <c r="E102" s="4"/>
      <c r="G102" s="39"/>
      <c r="H102" s="4"/>
      <c r="J102" s="39"/>
      <c r="K102" s="4"/>
      <c r="M102" s="39"/>
      <c r="N102" s="4"/>
      <c r="P102" s="39"/>
      <c r="Q102" s="4"/>
    </row>
    <row r="103" spans="1:19" s="55" customFormat="1" ht="12.75" x14ac:dyDescent="0.2">
      <c r="A103" s="1" t="s">
        <v>81</v>
      </c>
      <c r="B103" s="2"/>
      <c r="C103" s="3"/>
      <c r="D103" s="39"/>
      <c r="E103" s="4"/>
      <c r="G103" s="39"/>
      <c r="H103" s="4"/>
      <c r="J103" s="39"/>
      <c r="K103" s="4"/>
      <c r="M103" s="39"/>
      <c r="N103" s="4"/>
      <c r="P103" s="39"/>
      <c r="Q103" s="4"/>
    </row>
    <row r="104" spans="1:19" s="55" customFormat="1" ht="13.5" thickBot="1" x14ac:dyDescent="0.25">
      <c r="A104" s="7" t="s">
        <v>2</v>
      </c>
      <c r="B104" s="2"/>
      <c r="C104" s="3"/>
      <c r="D104" s="39"/>
      <c r="E104" s="4"/>
      <c r="G104" s="39"/>
      <c r="H104" s="4"/>
      <c r="J104" s="39"/>
      <c r="K104" s="4"/>
      <c r="M104" s="39"/>
      <c r="N104" s="4"/>
      <c r="P104" s="39"/>
      <c r="Q104" s="4"/>
    </row>
    <row r="105" spans="1:19" s="55" customFormat="1" ht="12.75" x14ac:dyDescent="0.2">
      <c r="A105" s="2"/>
      <c r="B105" s="2"/>
      <c r="C105" s="3"/>
      <c r="D105" s="95" t="s">
        <v>5</v>
      </c>
      <c r="E105" s="96"/>
      <c r="G105" s="95" t="s">
        <v>5</v>
      </c>
      <c r="H105" s="96"/>
      <c r="J105" s="95" t="s">
        <v>5</v>
      </c>
      <c r="K105" s="96"/>
      <c r="M105" s="95" t="s">
        <v>5</v>
      </c>
      <c r="N105" s="96"/>
      <c r="P105" s="95" t="s">
        <v>88</v>
      </c>
      <c r="Q105" s="96"/>
    </row>
    <row r="106" spans="1:19" s="55" customFormat="1" ht="12.75" x14ac:dyDescent="0.2">
      <c r="A106" s="2"/>
      <c r="B106" s="2"/>
      <c r="C106" s="3"/>
      <c r="D106" s="97">
        <f>D6</f>
        <v>43554</v>
      </c>
      <c r="E106" s="98"/>
      <c r="G106" s="97">
        <f>G6</f>
        <v>43645</v>
      </c>
      <c r="H106" s="98"/>
      <c r="J106" s="97">
        <f>J6</f>
        <v>43736</v>
      </c>
      <c r="K106" s="98"/>
      <c r="M106" s="97">
        <f>M6</f>
        <v>43830</v>
      </c>
      <c r="N106" s="98"/>
      <c r="P106" s="97">
        <f>P6</f>
        <v>43830</v>
      </c>
      <c r="Q106" s="98"/>
    </row>
    <row r="107" spans="1:19" s="55" customFormat="1" ht="12.75" x14ac:dyDescent="0.2">
      <c r="A107" s="49" t="s">
        <v>48</v>
      </c>
      <c r="B107" s="2"/>
      <c r="C107" s="3"/>
      <c r="D107" s="14"/>
      <c r="E107" s="15"/>
      <c r="G107" s="14"/>
      <c r="H107" s="15"/>
      <c r="J107" s="14"/>
      <c r="K107" s="15"/>
      <c r="M107" s="14"/>
      <c r="N107" s="15"/>
      <c r="P107" s="14"/>
      <c r="Q107" s="15"/>
    </row>
    <row r="108" spans="1:19" s="55" customFormat="1" ht="12.75" x14ac:dyDescent="0.2">
      <c r="A108" s="49"/>
      <c r="B108" s="2" t="s">
        <v>100</v>
      </c>
      <c r="C108" s="3"/>
      <c r="D108" s="14"/>
      <c r="E108" s="67">
        <f>D36</f>
        <v>-9767</v>
      </c>
      <c r="G108" s="14"/>
      <c r="H108" s="67">
        <f>G36</f>
        <v>-5045</v>
      </c>
      <c r="J108" s="14"/>
      <c r="K108" s="67">
        <f>J36</f>
        <v>-3379</v>
      </c>
      <c r="M108" s="14"/>
      <c r="N108" s="67">
        <f>M36</f>
        <v>497</v>
      </c>
      <c r="P108" s="14"/>
      <c r="Q108" s="67">
        <f>P36</f>
        <v>-17694</v>
      </c>
    </row>
    <row r="109" spans="1:19" s="55" customFormat="1" ht="25.5" x14ac:dyDescent="0.2">
      <c r="A109" s="49"/>
      <c r="B109" s="68" t="s">
        <v>104</v>
      </c>
      <c r="C109" s="3"/>
      <c r="D109" s="14"/>
      <c r="E109" s="15"/>
      <c r="G109" s="14"/>
      <c r="H109" s="15"/>
      <c r="J109" s="14"/>
      <c r="K109" s="15"/>
      <c r="M109" s="14"/>
      <c r="N109" s="15"/>
      <c r="P109" s="14"/>
      <c r="Q109" s="15"/>
    </row>
    <row r="110" spans="1:19" s="55" customFormat="1" ht="12.75" x14ac:dyDescent="0.2">
      <c r="A110" s="49"/>
      <c r="B110" s="51" t="s">
        <v>49</v>
      </c>
      <c r="C110" s="3"/>
      <c r="D110" s="14"/>
      <c r="E110" s="69">
        <v>3145</v>
      </c>
      <c r="G110" s="14"/>
      <c r="H110" s="69">
        <v>2569</v>
      </c>
      <c r="J110" s="14"/>
      <c r="K110" s="69">
        <v>2762</v>
      </c>
      <c r="M110" s="14"/>
      <c r="N110" s="69">
        <v>2705</v>
      </c>
      <c r="P110" s="14"/>
      <c r="Q110" s="69">
        <f>E110+H110+K110+N110</f>
        <v>11181</v>
      </c>
    </row>
    <row r="111" spans="1:19" s="55" customFormat="1" ht="12.75" x14ac:dyDescent="0.2">
      <c r="A111" s="49"/>
      <c r="B111" s="51" t="s">
        <v>50</v>
      </c>
      <c r="C111" s="3"/>
      <c r="D111" s="14"/>
      <c r="E111" s="20">
        <v>2281</v>
      </c>
      <c r="G111" s="14"/>
      <c r="H111" s="20">
        <f>2364-1</f>
        <v>2363</v>
      </c>
      <c r="J111" s="14"/>
      <c r="K111" s="20">
        <v>2762</v>
      </c>
      <c r="M111" s="14"/>
      <c r="N111" s="20">
        <v>1900</v>
      </c>
      <c r="P111" s="14"/>
      <c r="Q111" s="20">
        <f t="shared" ref="Q111:Q113" si="10">E111+H111+K111+N111</f>
        <v>9306</v>
      </c>
    </row>
    <row r="112" spans="1:19" s="55" customFormat="1" ht="12.75" x14ac:dyDescent="0.2">
      <c r="A112" s="49"/>
      <c r="B112" s="51" t="s">
        <v>94</v>
      </c>
      <c r="C112" s="3"/>
      <c r="D112" s="14"/>
      <c r="E112" s="20">
        <v>95</v>
      </c>
      <c r="G112" s="14"/>
      <c r="H112" s="20">
        <v>43</v>
      </c>
      <c r="J112" s="14"/>
      <c r="K112" s="20">
        <v>2486</v>
      </c>
      <c r="M112" s="14"/>
      <c r="N112" s="20">
        <v>12</v>
      </c>
      <c r="P112" s="14"/>
      <c r="Q112" s="20">
        <f t="shared" si="10"/>
        <v>2636</v>
      </c>
    </row>
    <row r="113" spans="1:17" s="55" customFormat="1" ht="12.75" x14ac:dyDescent="0.2">
      <c r="A113" s="49"/>
      <c r="B113" s="51" t="s">
        <v>101</v>
      </c>
      <c r="C113" s="3"/>
      <c r="D113" s="14"/>
      <c r="E113" s="20">
        <v>0</v>
      </c>
      <c r="G113" s="14"/>
      <c r="H113" s="20">
        <v>0</v>
      </c>
      <c r="J113" s="14"/>
      <c r="K113" s="20">
        <v>0</v>
      </c>
      <c r="M113" s="14"/>
      <c r="N113" s="20">
        <v>1010</v>
      </c>
      <c r="P113" s="14"/>
      <c r="Q113" s="20">
        <f t="shared" si="10"/>
        <v>1010</v>
      </c>
    </row>
    <row r="114" spans="1:17" s="55" customFormat="1" ht="12.75" x14ac:dyDescent="0.2">
      <c r="A114" s="49"/>
      <c r="B114" s="51" t="s">
        <v>51</v>
      </c>
      <c r="C114" s="3"/>
      <c r="D114" s="14"/>
      <c r="E114" s="69"/>
      <c r="G114" s="14"/>
      <c r="H114" s="69"/>
      <c r="J114" s="14"/>
      <c r="K114" s="69"/>
      <c r="M114" s="14"/>
      <c r="N114" s="69"/>
      <c r="P114" s="14"/>
      <c r="Q114" s="69"/>
    </row>
    <row r="115" spans="1:17" s="55" customFormat="1" ht="12.75" x14ac:dyDescent="0.2">
      <c r="A115" s="49"/>
      <c r="B115" s="70" t="s">
        <v>52</v>
      </c>
      <c r="C115" s="3"/>
      <c r="D115" s="14"/>
      <c r="E115" s="69">
        <v>11823</v>
      </c>
      <c r="G115" s="14"/>
      <c r="H115" s="69">
        <f>-4984+1</f>
        <v>-4983</v>
      </c>
      <c r="J115" s="14"/>
      <c r="K115" s="69">
        <v>11654</v>
      </c>
      <c r="M115" s="14"/>
      <c r="N115" s="69">
        <v>2023</v>
      </c>
      <c r="P115" s="14"/>
      <c r="Q115" s="69">
        <f t="shared" ref="Q115:Q121" si="11">E115+H115+K115+N115</f>
        <v>20517</v>
      </c>
    </row>
    <row r="116" spans="1:17" s="55" customFormat="1" ht="12.75" x14ac:dyDescent="0.2">
      <c r="A116" s="49"/>
      <c r="B116" s="70" t="s">
        <v>53</v>
      </c>
      <c r="C116" s="3"/>
      <c r="D116" s="14"/>
      <c r="E116" s="69">
        <v>2925</v>
      </c>
      <c r="G116" s="14"/>
      <c r="H116" s="69">
        <v>1866</v>
      </c>
      <c r="J116" s="14"/>
      <c r="K116" s="69">
        <v>-996</v>
      </c>
      <c r="M116" s="14"/>
      <c r="N116" s="69">
        <v>6203</v>
      </c>
      <c r="P116" s="14"/>
      <c r="Q116" s="69">
        <f t="shared" si="11"/>
        <v>9998</v>
      </c>
    </row>
    <row r="117" spans="1:17" s="55" customFormat="1" ht="12.75" x14ac:dyDescent="0.2">
      <c r="A117" s="49"/>
      <c r="B117" s="70" t="s">
        <v>54</v>
      </c>
      <c r="C117" s="3"/>
      <c r="D117" s="14"/>
      <c r="E117" s="69">
        <v>-1935</v>
      </c>
      <c r="G117" s="14"/>
      <c r="H117" s="69">
        <v>3632</v>
      </c>
      <c r="J117" s="14"/>
      <c r="K117" s="69">
        <v>-1327</v>
      </c>
      <c r="M117" s="14"/>
      <c r="N117" s="69">
        <v>-432</v>
      </c>
      <c r="P117" s="14"/>
      <c r="Q117" s="69">
        <f t="shared" si="11"/>
        <v>-62</v>
      </c>
    </row>
    <row r="118" spans="1:17" s="55" customFormat="1" ht="12.75" x14ac:dyDescent="0.2">
      <c r="A118" s="49"/>
      <c r="B118" s="70" t="s">
        <v>55</v>
      </c>
      <c r="C118" s="3"/>
      <c r="D118" s="14"/>
      <c r="E118" s="69">
        <v>-6349</v>
      </c>
      <c r="G118" s="14"/>
      <c r="H118" s="69">
        <f>3674-1</f>
        <v>3673</v>
      </c>
      <c r="J118" s="14"/>
      <c r="K118" s="69">
        <v>-13372</v>
      </c>
      <c r="M118" s="14"/>
      <c r="N118" s="69">
        <v>-13393</v>
      </c>
      <c r="P118" s="14"/>
      <c r="Q118" s="69">
        <f t="shared" si="11"/>
        <v>-29441</v>
      </c>
    </row>
    <row r="119" spans="1:17" s="55" customFormat="1" ht="12.75" x14ac:dyDescent="0.2">
      <c r="A119" s="49"/>
      <c r="B119" s="70" t="s">
        <v>56</v>
      </c>
      <c r="C119" s="3"/>
      <c r="D119" s="14"/>
      <c r="E119" s="69">
        <v>-1614</v>
      </c>
      <c r="G119" s="14"/>
      <c r="H119" s="69">
        <v>-8700</v>
      </c>
      <c r="J119" s="14"/>
      <c r="K119" s="69">
        <v>7599</v>
      </c>
      <c r="M119" s="14"/>
      <c r="N119" s="69">
        <v>880</v>
      </c>
      <c r="P119" s="14"/>
      <c r="Q119" s="69">
        <f t="shared" si="11"/>
        <v>-1835</v>
      </c>
    </row>
    <row r="120" spans="1:17" s="55" customFormat="1" ht="12.75" x14ac:dyDescent="0.2">
      <c r="A120" s="49"/>
      <c r="B120" s="70" t="s">
        <v>57</v>
      </c>
      <c r="C120" s="3"/>
      <c r="D120" s="14"/>
      <c r="E120" s="69">
        <v>719</v>
      </c>
      <c r="G120" s="14"/>
      <c r="H120" s="69">
        <v>2504</v>
      </c>
      <c r="J120" s="14"/>
      <c r="K120" s="69">
        <v>-626</v>
      </c>
      <c r="M120" s="14"/>
      <c r="N120" s="69">
        <v>-197</v>
      </c>
      <c r="P120" s="14"/>
      <c r="Q120" s="69">
        <f t="shared" si="11"/>
        <v>2400</v>
      </c>
    </row>
    <row r="121" spans="1:17" s="55" customFormat="1" ht="12.75" x14ac:dyDescent="0.2">
      <c r="A121" s="49"/>
      <c r="B121" s="70" t="s">
        <v>58</v>
      </c>
      <c r="C121" s="3"/>
      <c r="D121" s="14"/>
      <c r="E121" s="69">
        <v>-1696</v>
      </c>
      <c r="G121" s="14"/>
      <c r="H121" s="69">
        <f>-801+1</f>
        <v>-800</v>
      </c>
      <c r="J121" s="14"/>
      <c r="K121" s="69">
        <v>-279</v>
      </c>
      <c r="M121" s="14"/>
      <c r="N121" s="69">
        <v>-587</v>
      </c>
      <c r="P121" s="14"/>
      <c r="Q121" s="69">
        <f t="shared" si="11"/>
        <v>-3362</v>
      </c>
    </row>
    <row r="122" spans="1:17" s="55" customFormat="1" ht="12.75" x14ac:dyDescent="0.2">
      <c r="A122" s="50" t="s">
        <v>96</v>
      </c>
      <c r="B122" s="2"/>
      <c r="C122" s="3"/>
      <c r="D122" s="71"/>
      <c r="E122" s="72">
        <f>SUM(E108:E121)</f>
        <v>-373</v>
      </c>
      <c r="G122" s="71"/>
      <c r="H122" s="72">
        <f>SUM(H108:H121)</f>
        <v>-2878</v>
      </c>
      <c r="J122" s="71"/>
      <c r="K122" s="72">
        <f>SUM(K108:K121)</f>
        <v>7284</v>
      </c>
      <c r="M122" s="71"/>
      <c r="N122" s="72">
        <f>SUM(N108:N121)</f>
        <v>621</v>
      </c>
      <c r="P122" s="71"/>
      <c r="Q122" s="72">
        <f>SUM(Q108:Q121)</f>
        <v>4654</v>
      </c>
    </row>
    <row r="123" spans="1:17" s="55" customFormat="1" ht="12.75" x14ac:dyDescent="0.2">
      <c r="A123" s="50"/>
      <c r="B123" s="2"/>
      <c r="C123" s="3"/>
      <c r="D123" s="73"/>
      <c r="E123" s="74"/>
      <c r="G123" s="73"/>
      <c r="H123" s="74"/>
      <c r="J123" s="73"/>
      <c r="K123" s="74"/>
      <c r="M123" s="73"/>
      <c r="N123" s="74"/>
      <c r="P123" s="73"/>
      <c r="Q123" s="74"/>
    </row>
    <row r="124" spans="1:17" s="55" customFormat="1" ht="12.75" x14ac:dyDescent="0.2">
      <c r="A124" s="49" t="s">
        <v>59</v>
      </c>
      <c r="B124" s="2"/>
      <c r="C124" s="3"/>
      <c r="D124" s="73"/>
      <c r="E124" s="74"/>
      <c r="G124" s="73"/>
      <c r="H124" s="74"/>
      <c r="J124" s="73"/>
      <c r="K124" s="74"/>
      <c r="M124" s="73"/>
      <c r="N124" s="74"/>
      <c r="P124" s="73"/>
      <c r="Q124" s="74"/>
    </row>
    <row r="125" spans="1:17" s="55" customFormat="1" ht="12.75" x14ac:dyDescent="0.2">
      <c r="A125" s="51" t="s">
        <v>60</v>
      </c>
      <c r="B125" s="2"/>
      <c r="C125" s="3"/>
      <c r="D125" s="75"/>
      <c r="E125" s="26">
        <v>-5039</v>
      </c>
      <c r="G125" s="75"/>
      <c r="H125" s="26">
        <v>-4499</v>
      </c>
      <c r="J125" s="75"/>
      <c r="K125" s="26">
        <v>-2845</v>
      </c>
      <c r="M125" s="75"/>
      <c r="N125" s="26">
        <v>-970</v>
      </c>
      <c r="P125" s="75"/>
      <c r="Q125" s="26">
        <f>E125+H125+K125+N125</f>
        <v>-13353</v>
      </c>
    </row>
    <row r="126" spans="1:17" s="55" customFormat="1" ht="12.75" x14ac:dyDescent="0.2">
      <c r="A126" s="50" t="s">
        <v>87</v>
      </c>
      <c r="B126" s="2"/>
      <c r="C126" s="3"/>
      <c r="D126" s="77"/>
      <c r="E126" s="78">
        <f>SUM(E125:E125)</f>
        <v>-5039</v>
      </c>
      <c r="G126" s="77"/>
      <c r="H126" s="78">
        <f>SUM(H125:H125)</f>
        <v>-4499</v>
      </c>
      <c r="J126" s="77"/>
      <c r="K126" s="78">
        <f>SUM(K125:K125)</f>
        <v>-2845</v>
      </c>
      <c r="M126" s="77"/>
      <c r="N126" s="78">
        <f>SUM(N125:N125)</f>
        <v>-970</v>
      </c>
      <c r="P126" s="77"/>
      <c r="Q126" s="78">
        <f>SUM(Q125:Q125)</f>
        <v>-13353</v>
      </c>
    </row>
    <row r="127" spans="1:17" s="55" customFormat="1" ht="12.75" x14ac:dyDescent="0.2">
      <c r="A127" s="50"/>
      <c r="B127" s="2"/>
      <c r="C127" s="3"/>
      <c r="D127" s="73"/>
      <c r="E127" s="74"/>
      <c r="G127" s="73"/>
      <c r="H127" s="74"/>
      <c r="J127" s="73"/>
      <c r="K127" s="74"/>
      <c r="M127" s="73"/>
      <c r="N127" s="74"/>
      <c r="P127" s="73"/>
      <c r="Q127" s="74"/>
    </row>
    <row r="128" spans="1:17" s="55" customFormat="1" ht="12.75" x14ac:dyDescent="0.2">
      <c r="A128" s="49" t="s">
        <v>61</v>
      </c>
      <c r="B128" s="2"/>
      <c r="C128" s="3"/>
      <c r="D128" s="73"/>
      <c r="E128" s="74"/>
      <c r="G128" s="73"/>
      <c r="H128" s="74"/>
      <c r="J128" s="73"/>
      <c r="K128" s="74"/>
      <c r="M128" s="73"/>
      <c r="N128" s="74"/>
      <c r="P128" s="73"/>
      <c r="Q128" s="74"/>
    </row>
    <row r="129" spans="1:20" s="55" customFormat="1" ht="12.75" x14ac:dyDescent="0.2">
      <c r="A129" s="51" t="s">
        <v>62</v>
      </c>
      <c r="B129" s="2"/>
      <c r="C129" s="3"/>
      <c r="D129" s="73"/>
      <c r="E129" s="69">
        <v>290</v>
      </c>
      <c r="G129" s="73"/>
      <c r="H129" s="69">
        <v>36</v>
      </c>
      <c r="J129" s="73"/>
      <c r="K129" s="69">
        <v>0</v>
      </c>
      <c r="M129" s="73"/>
      <c r="N129" s="69">
        <v>116</v>
      </c>
      <c r="P129" s="73"/>
      <c r="Q129" s="69">
        <f t="shared" ref="Q129:Q134" si="12">E129+H129+K129+N129</f>
        <v>442</v>
      </c>
    </row>
    <row r="130" spans="1:20" s="55" customFormat="1" ht="12.75" x14ac:dyDescent="0.2">
      <c r="A130" s="51" t="s">
        <v>89</v>
      </c>
      <c r="B130" s="2"/>
      <c r="C130" s="3"/>
      <c r="D130" s="73"/>
      <c r="E130" s="69">
        <v>0</v>
      </c>
      <c r="G130" s="73"/>
      <c r="H130" s="69">
        <v>4157</v>
      </c>
      <c r="J130" s="73"/>
      <c r="K130" s="69">
        <v>0</v>
      </c>
      <c r="M130" s="73"/>
      <c r="N130" s="69">
        <v>4276</v>
      </c>
      <c r="P130" s="73"/>
      <c r="Q130" s="69">
        <f t="shared" si="12"/>
        <v>8433</v>
      </c>
    </row>
    <row r="131" spans="1:20" s="55" customFormat="1" ht="12.75" x14ac:dyDescent="0.2">
      <c r="A131" s="51" t="s">
        <v>63</v>
      </c>
      <c r="B131" s="2"/>
      <c r="C131" s="3"/>
      <c r="D131" s="73"/>
      <c r="E131" s="69">
        <v>-27</v>
      </c>
      <c r="G131" s="73"/>
      <c r="H131" s="69">
        <f>-130+1</f>
        <v>-129</v>
      </c>
      <c r="J131" s="73"/>
      <c r="K131" s="69">
        <v>-10</v>
      </c>
      <c r="M131" s="73"/>
      <c r="N131" s="69">
        <v>-1</v>
      </c>
      <c r="P131" s="73"/>
      <c r="Q131" s="69">
        <f t="shared" si="12"/>
        <v>-167</v>
      </c>
    </row>
    <row r="132" spans="1:20" s="55" customFormat="1" ht="12.75" x14ac:dyDescent="0.2">
      <c r="A132" s="51" t="s">
        <v>86</v>
      </c>
      <c r="B132" s="2"/>
      <c r="C132" s="3"/>
      <c r="D132" s="73"/>
      <c r="E132" s="69">
        <v>-653</v>
      </c>
      <c r="G132" s="73"/>
      <c r="H132" s="69">
        <v>-614</v>
      </c>
      <c r="J132" s="73"/>
      <c r="K132" s="69">
        <v>-735</v>
      </c>
      <c r="M132" s="73"/>
      <c r="N132" s="69">
        <v>-735</v>
      </c>
      <c r="P132" s="73"/>
      <c r="Q132" s="69">
        <f t="shared" si="12"/>
        <v>-2737</v>
      </c>
    </row>
    <row r="133" spans="1:20" s="55" customFormat="1" ht="12.75" customHeight="1" x14ac:dyDescent="0.2">
      <c r="A133" s="51" t="s">
        <v>64</v>
      </c>
      <c r="B133" s="2"/>
      <c r="C133" s="3"/>
      <c r="D133" s="73"/>
      <c r="E133" s="26">
        <v>30000</v>
      </c>
      <c r="G133" s="73"/>
      <c r="H133" s="26">
        <v>59000</v>
      </c>
      <c r="J133" s="73"/>
      <c r="K133" s="26">
        <v>24300</v>
      </c>
      <c r="M133" s="73"/>
      <c r="N133" s="26">
        <v>30000</v>
      </c>
      <c r="P133" s="73"/>
      <c r="Q133" s="26">
        <f t="shared" si="12"/>
        <v>143300</v>
      </c>
    </row>
    <row r="134" spans="1:20" s="55" customFormat="1" ht="12.75" customHeight="1" x14ac:dyDescent="0.2">
      <c r="A134" s="51" t="s">
        <v>65</v>
      </c>
      <c r="B134" s="2"/>
      <c r="C134" s="3"/>
      <c r="D134" s="73"/>
      <c r="E134" s="26">
        <v>-30000</v>
      </c>
      <c r="G134" s="73"/>
      <c r="H134" s="26">
        <v>-64000</v>
      </c>
      <c r="J134" s="73"/>
      <c r="K134" s="26">
        <v>-25000</v>
      </c>
      <c r="M134" s="73"/>
      <c r="N134" s="26">
        <v>-24300</v>
      </c>
      <c r="P134" s="73"/>
      <c r="Q134" s="26">
        <f t="shared" si="12"/>
        <v>-143300</v>
      </c>
    </row>
    <row r="135" spans="1:20" s="55" customFormat="1" ht="12.75" x14ac:dyDescent="0.2">
      <c r="A135" s="50" t="s">
        <v>102</v>
      </c>
      <c r="B135" s="2"/>
      <c r="C135" s="3"/>
      <c r="D135" s="77"/>
      <c r="E135" s="78">
        <f>SUM(E129:E134)</f>
        <v>-390</v>
      </c>
      <c r="G135" s="77"/>
      <c r="H135" s="78">
        <f>SUM(H129:H134)</f>
        <v>-1550</v>
      </c>
      <c r="J135" s="77"/>
      <c r="K135" s="78">
        <f>SUM(K129:K134)</f>
        <v>-1445</v>
      </c>
      <c r="M135" s="77"/>
      <c r="N135" s="78">
        <f>SUM(N129:N134)</f>
        <v>9356</v>
      </c>
      <c r="P135" s="77"/>
      <c r="Q135" s="78">
        <f>SUM(Q129:Q134)</f>
        <v>5971</v>
      </c>
    </row>
    <row r="136" spans="1:20" s="55" customFormat="1" ht="12.75" x14ac:dyDescent="0.2">
      <c r="A136" s="50"/>
      <c r="B136" s="2"/>
      <c r="C136" s="3"/>
      <c r="D136" s="77"/>
      <c r="E136" s="79"/>
      <c r="G136" s="77"/>
      <c r="H136" s="79"/>
      <c r="J136" s="77"/>
      <c r="K136" s="79"/>
      <c r="M136" s="77"/>
      <c r="N136" s="79"/>
      <c r="P136" s="77"/>
      <c r="Q136" s="79"/>
    </row>
    <row r="137" spans="1:20" s="55" customFormat="1" ht="12.75" x14ac:dyDescent="0.2">
      <c r="A137" s="50" t="s">
        <v>76</v>
      </c>
      <c r="B137" s="2"/>
      <c r="C137" s="3"/>
      <c r="D137" s="73"/>
      <c r="E137" s="69">
        <v>223</v>
      </c>
      <c r="G137" s="73"/>
      <c r="H137" s="69">
        <f>-197-1</f>
        <v>-198</v>
      </c>
      <c r="J137" s="73"/>
      <c r="K137" s="69">
        <v>-378</v>
      </c>
      <c r="M137" s="73"/>
      <c r="N137" s="69">
        <v>264</v>
      </c>
      <c r="P137" s="73"/>
      <c r="Q137" s="69">
        <f>E137+H137+K137+N137</f>
        <v>-89</v>
      </c>
    </row>
    <row r="138" spans="1:20" s="55" customFormat="1" ht="12.75" x14ac:dyDescent="0.2">
      <c r="A138" s="50"/>
      <c r="B138" s="2"/>
      <c r="C138" s="3"/>
      <c r="D138" s="73"/>
      <c r="E138" s="76"/>
      <c r="G138" s="73"/>
      <c r="H138" s="76"/>
      <c r="J138" s="73"/>
      <c r="K138" s="76"/>
      <c r="M138" s="73"/>
      <c r="N138" s="76"/>
      <c r="P138" s="73"/>
      <c r="Q138" s="76"/>
    </row>
    <row r="139" spans="1:20" s="55" customFormat="1" ht="12.75" x14ac:dyDescent="0.2">
      <c r="A139" s="50" t="s">
        <v>95</v>
      </c>
      <c r="B139" s="2"/>
      <c r="C139" s="3"/>
      <c r="D139" s="80"/>
      <c r="E139" s="79">
        <f>+E122+E126+E135+E137</f>
        <v>-5579</v>
      </c>
      <c r="G139" s="80"/>
      <c r="H139" s="79">
        <f>+H122+H126+H135+H137</f>
        <v>-9125</v>
      </c>
      <c r="J139" s="80"/>
      <c r="K139" s="79">
        <f>+K122+K126+K135+K137</f>
        <v>2616</v>
      </c>
      <c r="M139" s="80"/>
      <c r="N139" s="79">
        <f>+N122+N126+N135+N137</f>
        <v>9271</v>
      </c>
      <c r="P139" s="80"/>
      <c r="Q139" s="79">
        <f>+Q122+Q126+Q135+Q137</f>
        <v>-2817</v>
      </c>
    </row>
    <row r="140" spans="1:20" x14ac:dyDescent="0.25">
      <c r="A140" s="50" t="s">
        <v>77</v>
      </c>
      <c r="B140" s="2"/>
      <c r="D140" s="73"/>
      <c r="E140" s="81">
        <v>50274</v>
      </c>
      <c r="F140" s="55"/>
      <c r="G140" s="73"/>
      <c r="H140" s="81">
        <f>E64+E65</f>
        <v>44695</v>
      </c>
      <c r="I140" s="55"/>
      <c r="J140" s="73"/>
      <c r="K140" s="81">
        <f>H64+H65</f>
        <v>35570</v>
      </c>
      <c r="L140" s="55"/>
      <c r="M140" s="73"/>
      <c r="N140" s="81">
        <f>K64+K65</f>
        <v>38186</v>
      </c>
      <c r="O140" s="55"/>
      <c r="P140" s="73"/>
      <c r="Q140" s="81">
        <v>50274</v>
      </c>
      <c r="R140" s="55"/>
      <c r="S140" s="55"/>
      <c r="T140" s="55"/>
    </row>
    <row r="141" spans="1:20" ht="15.75" thickBot="1" x14ac:dyDescent="0.3">
      <c r="A141" s="50" t="s">
        <v>78</v>
      </c>
      <c r="B141" s="2"/>
      <c r="D141" s="82"/>
      <c r="E141" s="57">
        <f>SUM(E139:E140)</f>
        <v>44695</v>
      </c>
      <c r="F141" s="55"/>
      <c r="G141" s="82"/>
      <c r="H141" s="57">
        <f>SUM(H139:H140)</f>
        <v>35570</v>
      </c>
      <c r="I141" s="55"/>
      <c r="J141" s="82"/>
      <c r="K141" s="57">
        <f>SUM(K139:K140)</f>
        <v>38186</v>
      </c>
      <c r="L141" s="55"/>
      <c r="M141" s="82"/>
      <c r="N141" s="57">
        <f>SUM(N139:N140)</f>
        <v>47457</v>
      </c>
      <c r="O141" s="55"/>
      <c r="P141" s="82"/>
      <c r="Q141" s="57">
        <f>SUM(Q139:Q140)</f>
        <v>47457</v>
      </c>
      <c r="R141" s="55"/>
    </row>
    <row r="142" spans="1:20" ht="16.5" thickTop="1" thickBot="1" x14ac:dyDescent="0.3">
      <c r="A142" s="2"/>
      <c r="B142" s="2"/>
      <c r="D142" s="64"/>
      <c r="E142" s="83"/>
      <c r="F142" s="55"/>
      <c r="G142" s="64"/>
      <c r="H142" s="83"/>
      <c r="I142" s="55"/>
      <c r="J142" s="64"/>
      <c r="K142" s="83"/>
      <c r="L142" s="55"/>
      <c r="M142" s="64"/>
      <c r="N142" s="83"/>
      <c r="O142" s="55"/>
      <c r="P142" s="64"/>
      <c r="Q142" s="83"/>
      <c r="R142" s="55"/>
    </row>
    <row r="143" spans="1:20" x14ac:dyDescent="0.25">
      <c r="D143" s="85"/>
      <c r="E143" s="85"/>
      <c r="G143" s="85"/>
      <c r="H143" s="85"/>
      <c r="J143" s="85"/>
      <c r="K143" s="85"/>
      <c r="M143" s="85"/>
      <c r="N143" s="85"/>
      <c r="P143" s="85"/>
      <c r="Q143" s="85"/>
    </row>
    <row r="144" spans="1:20" x14ac:dyDescent="0.25">
      <c r="E144" s="6"/>
      <c r="H144" s="6"/>
      <c r="K144" s="6"/>
      <c r="N144" s="6"/>
      <c r="Q144" s="6"/>
    </row>
    <row r="145" spans="2:2" x14ac:dyDescent="0.25">
      <c r="B145" s="2"/>
    </row>
  </sheetData>
  <mergeCells count="19">
    <mergeCell ref="J3:K3"/>
    <mergeCell ref="J60:K60"/>
    <mergeCell ref="J105:K105"/>
    <mergeCell ref="J106:K106"/>
    <mergeCell ref="M3:N3"/>
    <mergeCell ref="D106:E106"/>
    <mergeCell ref="D105:E105"/>
    <mergeCell ref="D60:E60"/>
    <mergeCell ref="D3:E3"/>
    <mergeCell ref="G3:H3"/>
    <mergeCell ref="G60:H60"/>
    <mergeCell ref="G105:H105"/>
    <mergeCell ref="G106:H106"/>
    <mergeCell ref="M60:N60"/>
    <mergeCell ref="M105:N105"/>
    <mergeCell ref="M106:N106"/>
    <mergeCell ref="P3:Q3"/>
    <mergeCell ref="P105:Q105"/>
    <mergeCell ref="P106:Q106"/>
  </mergeCells>
  <pageMargins left="0.7" right="0.31" top="0.5" bottom="0.25" header="0.05" footer="0"/>
  <pageSetup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Historical FS</vt:lpstr>
      <vt:lpstr>'2019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2020-01-28T17:42:25Z</cp:lastPrinted>
  <dcterms:created xsi:type="dcterms:W3CDTF">2018-02-13T02:23:57Z</dcterms:created>
  <dcterms:modified xsi:type="dcterms:W3CDTF">2020-01-28T17:43:19Z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