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b\Documents\Calix\"/>
    </mc:Choice>
  </mc:AlternateContent>
  <bookViews>
    <workbookView xWindow="0" yWindow="0" windowWidth="16200" windowHeight="5985"/>
  </bookViews>
  <sheets>
    <sheet name="2011" sheetId="1" r:id="rId1"/>
  </sheets>
  <definedNames>
    <definedName name="_xlnm.Print_Area" localSheetId="0">'2011'!$A$1:$Q$130</definedName>
  </definedNames>
  <calcPr calcId="171027"/>
</workbook>
</file>

<file path=xl/calcChain.xml><?xml version="1.0" encoding="utf-8"?>
<calcChain xmlns="http://schemas.openxmlformats.org/spreadsheetml/2006/main">
  <c r="M124" i="1" l="1"/>
  <c r="M84" i="1"/>
  <c r="M85" i="1"/>
  <c r="M83" i="1"/>
  <c r="M70" i="1"/>
  <c r="M66" i="1"/>
  <c r="O11" i="1"/>
  <c r="M21" i="1"/>
  <c r="M11" i="1"/>
  <c r="M46" i="1" l="1"/>
  <c r="M42" i="1"/>
  <c r="O25" i="1"/>
  <c r="O13" i="1"/>
  <c r="M121" i="1" l="1"/>
  <c r="M120" i="1"/>
  <c r="M119" i="1"/>
  <c r="M114" i="1"/>
  <c r="M113" i="1"/>
  <c r="M112" i="1"/>
  <c r="M109" i="1"/>
  <c r="O107" i="1" l="1"/>
  <c r="O8" i="1"/>
  <c r="G47" i="1"/>
  <c r="D48" i="1"/>
  <c r="D11" i="1" l="1"/>
  <c r="J48" i="1"/>
  <c r="G48" i="1"/>
  <c r="O24" i="1"/>
  <c r="G23" i="1"/>
  <c r="J23" i="1"/>
  <c r="J11" i="1"/>
  <c r="D23" i="1"/>
  <c r="O23" i="1"/>
  <c r="G126" i="1"/>
  <c r="G122" i="1"/>
  <c r="G115" i="1"/>
  <c r="M115" i="1" s="1"/>
  <c r="G116" i="1"/>
  <c r="D96" i="1" l="1"/>
  <c r="G11" i="1" l="1"/>
  <c r="P11" i="1" s="1"/>
  <c r="P8" i="1"/>
  <c r="P127" i="1"/>
  <c r="P122" i="1"/>
  <c r="D122" i="1"/>
  <c r="P116" i="1"/>
  <c r="P126" i="1" s="1"/>
  <c r="D116" i="1"/>
  <c r="D126" i="1" s="1"/>
  <c r="D128" i="1" s="1"/>
  <c r="G127" i="1" s="1"/>
  <c r="G128" i="1" s="1"/>
  <c r="M86" i="1"/>
  <c r="J86" i="1"/>
  <c r="G86" i="1"/>
  <c r="D86" i="1"/>
  <c r="D98" i="1" s="1"/>
  <c r="M73" i="1"/>
  <c r="M79" i="1" s="1"/>
  <c r="J73" i="1"/>
  <c r="J79" i="1" s="1"/>
  <c r="G73" i="1"/>
  <c r="G79" i="1" s="1"/>
  <c r="D73" i="1"/>
  <c r="D79" i="1" s="1"/>
  <c r="M48" i="1"/>
  <c r="P48" i="1" s="1"/>
  <c r="M47" i="1"/>
  <c r="M49" i="1" s="1"/>
  <c r="J47" i="1"/>
  <c r="J49" i="1" s="1"/>
  <c r="G49" i="1"/>
  <c r="D47" i="1"/>
  <c r="D49" i="1" s="1"/>
  <c r="P46" i="1"/>
  <c r="P45" i="1"/>
  <c r="P44" i="1"/>
  <c r="P43" i="1"/>
  <c r="P42" i="1"/>
  <c r="P41" i="1"/>
  <c r="O35" i="1"/>
  <c r="M35" i="1"/>
  <c r="J35" i="1"/>
  <c r="G35" i="1"/>
  <c r="D35" i="1"/>
  <c r="L33" i="1"/>
  <c r="I33" i="1"/>
  <c r="F33" i="1"/>
  <c r="C33" i="1"/>
  <c r="O32" i="1"/>
  <c r="M32" i="1"/>
  <c r="J32" i="1"/>
  <c r="G32" i="1"/>
  <c r="D32" i="1"/>
  <c r="O31" i="1"/>
  <c r="M31" i="1"/>
  <c r="J31" i="1"/>
  <c r="G31" i="1"/>
  <c r="D31" i="1"/>
  <c r="O30" i="1"/>
  <c r="M30" i="1"/>
  <c r="M33" i="1" s="1"/>
  <c r="J30" i="1"/>
  <c r="G30" i="1"/>
  <c r="D30" i="1"/>
  <c r="D33" i="1" s="1"/>
  <c r="L26" i="1"/>
  <c r="I26" i="1"/>
  <c r="F26" i="1"/>
  <c r="C26" i="1"/>
  <c r="P25" i="1"/>
  <c r="M24" i="1"/>
  <c r="P24" i="1" s="1"/>
  <c r="M23" i="1"/>
  <c r="P23" i="1" s="1"/>
  <c r="O22" i="1"/>
  <c r="M22" i="1"/>
  <c r="J22" i="1"/>
  <c r="G22" i="1"/>
  <c r="D22" i="1"/>
  <c r="O21" i="1"/>
  <c r="J21" i="1"/>
  <c r="G21" i="1"/>
  <c r="D21" i="1"/>
  <c r="D26" i="1" s="1"/>
  <c r="L15" i="1"/>
  <c r="L17" i="1" s="1"/>
  <c r="I15" i="1"/>
  <c r="I17" i="1" s="1"/>
  <c r="F15" i="1"/>
  <c r="F17" i="1" s="1"/>
  <c r="C15" i="1"/>
  <c r="C17" i="1" s="1"/>
  <c r="C19" i="1" s="1"/>
  <c r="M13" i="1"/>
  <c r="J13" i="1"/>
  <c r="D13" i="1"/>
  <c r="P12" i="1"/>
  <c r="O12" i="1"/>
  <c r="J15" i="1"/>
  <c r="G15" i="1"/>
  <c r="D15" i="1"/>
  <c r="M8" i="1"/>
  <c r="J8" i="1"/>
  <c r="G8" i="1"/>
  <c r="D8" i="1"/>
  <c r="P6" i="1"/>
  <c r="M6" i="1"/>
  <c r="J6" i="1"/>
  <c r="G6" i="1"/>
  <c r="P47" i="1" l="1"/>
  <c r="M126" i="1"/>
  <c r="P13" i="1"/>
  <c r="P32" i="1"/>
  <c r="M26" i="1"/>
  <c r="M15" i="1"/>
  <c r="M17" i="1"/>
  <c r="M19" i="1" s="1"/>
  <c r="J33" i="1"/>
  <c r="O33" i="1"/>
  <c r="J26" i="1"/>
  <c r="P128" i="1"/>
  <c r="G26" i="1"/>
  <c r="P22" i="1"/>
  <c r="P49" i="1"/>
  <c r="P35" i="1"/>
  <c r="G33" i="1"/>
  <c r="P31" i="1"/>
  <c r="O26" i="1"/>
  <c r="G17" i="1"/>
  <c r="G19" i="1" s="1"/>
  <c r="O15" i="1"/>
  <c r="O17" i="1" s="1"/>
  <c r="I19" i="1"/>
  <c r="I28" i="1"/>
  <c r="I37" i="1" s="1"/>
  <c r="F19" i="1"/>
  <c r="F28" i="1"/>
  <c r="F37" i="1" s="1"/>
  <c r="G95" i="1" s="1"/>
  <c r="G96" i="1" s="1"/>
  <c r="G98" i="1" s="1"/>
  <c r="L19" i="1"/>
  <c r="L28" i="1"/>
  <c r="L37" i="1" s="1"/>
  <c r="D17" i="1"/>
  <c r="D19" i="1" s="1"/>
  <c r="J17" i="1"/>
  <c r="C28" i="1"/>
  <c r="C37" i="1" s="1"/>
  <c r="P15" i="1"/>
  <c r="P21" i="1"/>
  <c r="P30" i="1"/>
  <c r="P33" i="1" s="1"/>
  <c r="G28" i="1" l="1"/>
  <c r="G37" i="1" s="1"/>
  <c r="G51" i="1" s="1"/>
  <c r="M28" i="1"/>
  <c r="M37" i="1" s="1"/>
  <c r="M51" i="1" s="1"/>
  <c r="M116" i="1"/>
  <c r="P26" i="1"/>
  <c r="O19" i="1"/>
  <c r="O28" i="1"/>
  <c r="O37" i="1" s="1"/>
  <c r="D28" i="1"/>
  <c r="D37" i="1" s="1"/>
  <c r="D51" i="1" s="1"/>
  <c r="M122" i="1"/>
  <c r="P17" i="1"/>
  <c r="J28" i="1"/>
  <c r="J37" i="1" s="1"/>
  <c r="J51" i="1" s="1"/>
  <c r="J19" i="1"/>
  <c r="P28" i="1" l="1"/>
  <c r="P37" i="1" s="1"/>
  <c r="P51" i="1" s="1"/>
  <c r="M127" i="1"/>
  <c r="P19" i="1"/>
  <c r="J96" i="1"/>
  <c r="J98" i="1" s="1"/>
  <c r="M95" i="1"/>
  <c r="M96" i="1" s="1"/>
  <c r="M98" i="1" s="1"/>
  <c r="M128" i="1" l="1"/>
</calcChain>
</file>

<file path=xl/sharedStrings.xml><?xml version="1.0" encoding="utf-8"?>
<sst xmlns="http://schemas.openxmlformats.org/spreadsheetml/2006/main" count="118" uniqueCount="93">
  <si>
    <t>Calix, Inc.</t>
  </si>
  <si>
    <t>Historical Financials</t>
  </si>
  <si>
    <t>($ in thousands)</t>
  </si>
  <si>
    <t>GAAP</t>
  </si>
  <si>
    <t>Non-GAAP</t>
  </si>
  <si>
    <t>Qtr Ending</t>
  </si>
  <si>
    <t>Ytd Ending</t>
  </si>
  <si>
    <t>Revenue</t>
  </si>
  <si>
    <t>Cost of revenue:</t>
  </si>
  <si>
    <r>
      <t xml:space="preserve">Products and services </t>
    </r>
    <r>
      <rPr>
        <vertAlign val="superscript"/>
        <sz val="10"/>
        <color indexed="8"/>
        <rFont val="Calibri"/>
        <family val="2"/>
      </rPr>
      <t>(1)</t>
    </r>
  </si>
  <si>
    <r>
      <t xml:space="preserve">Merger-related expenses </t>
    </r>
    <r>
      <rPr>
        <vertAlign val="superscript"/>
        <sz val="10"/>
        <color indexed="8"/>
        <rFont val="Calibri"/>
        <family val="2"/>
      </rPr>
      <t>(7)</t>
    </r>
  </si>
  <si>
    <r>
      <t xml:space="preserve">Amortization of intangible assets </t>
    </r>
    <r>
      <rPr>
        <vertAlign val="superscript"/>
        <sz val="10"/>
        <color indexed="8"/>
        <rFont val="Calibri"/>
        <family val="2"/>
      </rPr>
      <t>(2)</t>
    </r>
  </si>
  <si>
    <t>Total cost of revenue</t>
  </si>
  <si>
    <t>Gross profit</t>
  </si>
  <si>
    <t>Gross margin %</t>
  </si>
  <si>
    <r>
      <t xml:space="preserve">Research and development </t>
    </r>
    <r>
      <rPr>
        <vertAlign val="superscript"/>
        <sz val="10"/>
        <color indexed="8"/>
        <rFont val="Calibri"/>
        <family val="2"/>
      </rPr>
      <t>(3)</t>
    </r>
  </si>
  <si>
    <r>
      <t xml:space="preserve">Sales and marketing </t>
    </r>
    <r>
      <rPr>
        <vertAlign val="superscript"/>
        <sz val="10"/>
        <color indexed="8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</si>
  <si>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color indexed="8"/>
        <rFont val="Calibri"/>
        <family val="2"/>
      </rPr>
      <t>(5)</t>
    </r>
  </si>
  <si>
    <r>
      <t xml:space="preserve">Merger-related and other expenses </t>
    </r>
    <r>
      <rPr>
        <vertAlign val="superscript"/>
        <sz val="10"/>
        <color indexed="8"/>
        <rFont val="Calibri"/>
        <family val="2"/>
      </rPr>
      <t>(7)</t>
    </r>
  </si>
  <si>
    <r>
      <t xml:space="preserve">Amortization of intangible assets </t>
    </r>
    <r>
      <rPr>
        <vertAlign val="superscript"/>
        <sz val="10"/>
        <color indexed="8"/>
        <rFont val="Calibri"/>
        <family val="2"/>
      </rPr>
      <t>(6)</t>
    </r>
  </si>
  <si>
    <t>Total operating expenses</t>
  </si>
  <si>
    <t>Net operating income (loss)</t>
  </si>
  <si>
    <t>Interest income</t>
  </si>
  <si>
    <t>Interest expense</t>
  </si>
  <si>
    <t>Other income / (expense)</t>
  </si>
  <si>
    <t>Total other income / (expense)</t>
  </si>
  <si>
    <t>Provision for income taxes</t>
  </si>
  <si>
    <t xml:space="preserve">Net income / (loss) </t>
  </si>
  <si>
    <t>Non-GAAP bridge to GAAP</t>
  </si>
  <si>
    <t>(3) Research and development (stock-based compensation)</t>
  </si>
  <si>
    <t>(4) Sales and marketing (stock-based compensation)</t>
  </si>
  <si>
    <t>(6) Operating expense (amortization of intangible assets)</t>
  </si>
  <si>
    <t>Total Non-Cash Expenses</t>
  </si>
  <si>
    <t>(7) Merger-related and other expenses</t>
  </si>
  <si>
    <t>Total Non-Cash and Non-Recurring Expenses</t>
  </si>
  <si>
    <t>Condensed Consolidated Balance Sheets 2011</t>
  </si>
  <si>
    <t>Assets</t>
  </si>
  <si>
    <t>Current assets:</t>
  </si>
  <si>
    <t>Cash and cash equivalents</t>
  </si>
  <si>
    <t>Marketable securities</t>
  </si>
  <si>
    <t>Restricted cash</t>
  </si>
  <si>
    <t xml:space="preserve">Accounts receivable, net </t>
  </si>
  <si>
    <t>Inventory</t>
  </si>
  <si>
    <t>Deferred cost of goods sold</t>
  </si>
  <si>
    <t>Prepaids and other current assets</t>
  </si>
  <si>
    <t>Total current assets</t>
  </si>
  <si>
    <t>Property and equipment, net</t>
  </si>
  <si>
    <t>Goodwill</t>
  </si>
  <si>
    <t>Intangible assets, net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</si>
  <si>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</si>
  <si>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</si>
  <si>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</si>
  <si>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</si>
  <si>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</si>
  <si>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</si>
  <si>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</si>
  <si>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</si>
  <si>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</si>
  <si>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 term liabilities</t>
  </si>
  <si>
    <t>Stockholders’ equity:</t>
  </si>
  <si>
    <t>Common stock</t>
  </si>
  <si>
    <t>Additional paid-in capital</t>
  </si>
  <si>
    <t>Other comprehensive income</t>
  </si>
  <si>
    <t xml:space="preserve">Accumulated deficit </t>
  </si>
  <si>
    <t>Total stockholders’ equity</t>
  </si>
  <si>
    <t>Total liabilities and stockholders' equity</t>
  </si>
  <si>
    <t>Condensed Consolidated Statements of Cash Flows 2011</t>
  </si>
  <si>
    <t>Operating activities</t>
  </si>
  <si>
    <t>Net cash provided by (used in) operating activities</t>
  </si>
  <si>
    <t>Investing activities</t>
  </si>
  <si>
    <t>Purchases of marketable securities</t>
  </si>
  <si>
    <t>Sales and maturities of marketable securities</t>
  </si>
  <si>
    <t>Acquisition of Occam Networks, net of cash assumed</t>
  </si>
  <si>
    <t>Financing activities</t>
  </si>
  <si>
    <t>Proceeds from exercise of stock options and other</t>
  </si>
  <si>
    <t>Taxes withheld upon the vesting of RSUs</t>
  </si>
  <si>
    <t>Net cash provided by (used in) financing activities</t>
  </si>
  <si>
    <t>Cash and cash equivalents at beginning of period</t>
  </si>
  <si>
    <t>Cash and cash equivalents at end of period</t>
  </si>
  <si>
    <t>GAAP and Non-GAAP</t>
  </si>
  <si>
    <t>Proceeds from issuance of common stock under employee stock purchase plan</t>
  </si>
  <si>
    <t>Effect of exchange rate changes on cash and cash equivalents</t>
  </si>
  <si>
    <t xml:space="preserve">GAAP net loss </t>
  </si>
  <si>
    <t xml:space="preserve">Calix's non-GAAP measures are not in accordance with, or an alternative for, generally accepted accounting principles and may be different from non-GAAP measures  </t>
  </si>
  <si>
    <t>used by other companies. In addition, the above non-GAAP Consolidated Statements of Operations are not based on a comprehensive set of accounting rules or principles.</t>
  </si>
  <si>
    <t>Historical Financial Statements</t>
  </si>
  <si>
    <t>(1) Cost of revenue (stock-based compensation)</t>
  </si>
  <si>
    <t>(2) Cost of revenue (amortization of intangible assets)</t>
  </si>
  <si>
    <t>Net cash provided by (used in) investing activities</t>
  </si>
  <si>
    <t>Net increase (decrease) in cash and cash equivalents</t>
  </si>
  <si>
    <t>(5) General and administration (stock-based compensation)</t>
  </si>
  <si>
    <t>Year Ending</t>
  </si>
  <si>
    <t>Purchase of property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</si>
</sst>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i/>
      <sz val="10"/>
      <color theme="1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3" applyFont="1" applyFill="1"/>
    <xf numFmtId="0" fontId="5" fillId="2" borderId="0" xfId="3" applyFont="1" applyFill="1"/>
    <xf numFmtId="0" fontId="5" fillId="2" borderId="0" xfId="3" applyFont="1" applyFill="1" applyBorder="1"/>
    <xf numFmtId="0" fontId="6" fillId="2" borderId="0" xfId="0" applyFont="1" applyFill="1"/>
    <xf numFmtId="0" fontId="7" fillId="2" borderId="0" xfId="3" quotePrefix="1" applyFont="1" applyFill="1" applyBorder="1"/>
    <xf numFmtId="0" fontId="4" fillId="2" borderId="1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16" fontId="4" fillId="2" borderId="3" xfId="3" applyNumberFormat="1" applyFont="1" applyFill="1" applyBorder="1" applyAlignment="1">
      <alignment horizontal="center"/>
    </xf>
    <xf numFmtId="16" fontId="4" fillId="2" borderId="4" xfId="3" applyNumberFormat="1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5" fillId="2" borderId="3" xfId="3" applyFont="1" applyFill="1" applyBorder="1" applyProtection="1">
      <protection locked="0"/>
    </xf>
    <xf numFmtId="0" fontId="5" fillId="2" borderId="4" xfId="3" applyFont="1" applyFill="1" applyBorder="1"/>
    <xf numFmtId="0" fontId="5" fillId="2" borderId="3" xfId="3" applyFont="1" applyFill="1" applyBorder="1"/>
    <xf numFmtId="164" fontId="8" fillId="2" borderId="3" xfId="4" applyNumberFormat="1" applyFont="1" applyFill="1" applyBorder="1"/>
    <xf numFmtId="164" fontId="8" fillId="2" borderId="4" xfId="4" applyNumberFormat="1" applyFont="1" applyFill="1" applyBorder="1"/>
    <xf numFmtId="164" fontId="8" fillId="2" borderId="0" xfId="4" applyNumberFormat="1" applyFont="1" applyFill="1" applyBorder="1"/>
    <xf numFmtId="165" fontId="5" fillId="2" borderId="3" xfId="1" applyNumberFormat="1" applyFont="1" applyFill="1" applyBorder="1"/>
    <xf numFmtId="165" fontId="5" fillId="2" borderId="4" xfId="1" applyNumberFormat="1" applyFont="1" applyFill="1" applyBorder="1"/>
    <xf numFmtId="165" fontId="5" fillId="2" borderId="3" xfId="3" applyNumberFormat="1" applyFont="1" applyFill="1" applyBorder="1"/>
    <xf numFmtId="165" fontId="5" fillId="2" borderId="4" xfId="3" applyNumberFormat="1" applyFont="1" applyFill="1" applyBorder="1"/>
    <xf numFmtId="165" fontId="5" fillId="2" borderId="7" xfId="1" applyNumberFormat="1" applyFont="1" applyFill="1" applyBorder="1"/>
    <xf numFmtId="165" fontId="5" fillId="2" borderId="8" xfId="1" applyNumberFormat="1" applyFont="1" applyFill="1" applyBorder="1"/>
    <xf numFmtId="165" fontId="5" fillId="2" borderId="0" xfId="1" applyNumberFormat="1" applyFont="1" applyFill="1" applyBorder="1"/>
    <xf numFmtId="165" fontId="5" fillId="2" borderId="0" xfId="5" applyNumberFormat="1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4" fillId="2" borderId="0" xfId="3" applyFont="1" applyFill="1" applyBorder="1"/>
    <xf numFmtId="166" fontId="5" fillId="2" borderId="3" xfId="6" applyNumberFormat="1" applyFont="1" applyFill="1" applyBorder="1"/>
    <xf numFmtId="166" fontId="5" fillId="2" borderId="4" xfId="6" applyNumberFormat="1" applyFont="1" applyFill="1" applyBorder="1"/>
    <xf numFmtId="166" fontId="5" fillId="2" borderId="0" xfId="6" applyNumberFormat="1" applyFont="1" applyFill="1" applyBorder="1"/>
    <xf numFmtId="165" fontId="5" fillId="2" borderId="0" xfId="3" applyNumberFormat="1" applyFont="1" applyFill="1" applyBorder="1"/>
    <xf numFmtId="165" fontId="5" fillId="2" borderId="6" xfId="1" applyNumberFormat="1" applyFont="1" applyFill="1" applyBorder="1"/>
    <xf numFmtId="165" fontId="5" fillId="2" borderId="6" xfId="3" applyNumberFormat="1" applyFont="1" applyFill="1" applyBorder="1"/>
    <xf numFmtId="165" fontId="5" fillId="2" borderId="7" xfId="3" applyNumberFormat="1" applyFont="1" applyFill="1" applyBorder="1"/>
    <xf numFmtId="165" fontId="5" fillId="2" borderId="8" xfId="3" applyNumberFormat="1" applyFont="1" applyFill="1" applyBorder="1"/>
    <xf numFmtId="165" fontId="8" fillId="2" borderId="3" xfId="1" applyNumberFormat="1" applyFont="1" applyFill="1" applyBorder="1"/>
    <xf numFmtId="165" fontId="8" fillId="2" borderId="4" xfId="1" applyNumberFormat="1" applyFont="1" applyFill="1" applyBorder="1"/>
    <xf numFmtId="165" fontId="8" fillId="2" borderId="0" xfId="1" applyNumberFormat="1" applyFont="1" applyFill="1" applyBorder="1"/>
    <xf numFmtId="165" fontId="8" fillId="2" borderId="5" xfId="1" applyNumberFormat="1" applyFont="1" applyFill="1" applyBorder="1"/>
    <xf numFmtId="165" fontId="8" fillId="2" borderId="6" xfId="1" applyNumberFormat="1" applyFont="1" applyFill="1" applyBorder="1"/>
    <xf numFmtId="165" fontId="5" fillId="2" borderId="5" xfId="1" applyNumberFormat="1" applyFont="1" applyFill="1" applyBorder="1"/>
    <xf numFmtId="165" fontId="5" fillId="2" borderId="5" xfId="3" applyNumberFormat="1" applyFont="1" applyFill="1" applyBorder="1"/>
    <xf numFmtId="165" fontId="5" fillId="2" borderId="4" xfId="5" applyNumberFormat="1" applyFont="1" applyFill="1" applyBorder="1"/>
    <xf numFmtId="165" fontId="8" fillId="2" borderId="0" xfId="5" applyNumberFormat="1" applyFont="1" applyFill="1" applyBorder="1"/>
    <xf numFmtId="164" fontId="5" fillId="2" borderId="9" xfId="2" applyNumberFormat="1" applyFont="1" applyFill="1" applyBorder="1"/>
    <xf numFmtId="164" fontId="5" fillId="2" borderId="10" xfId="2" applyNumberFormat="1" applyFont="1" applyFill="1" applyBorder="1"/>
    <xf numFmtId="0" fontId="9" fillId="2" borderId="0" xfId="3" applyFont="1" applyFill="1" applyBorder="1"/>
    <xf numFmtId="43" fontId="8" fillId="2" borderId="3" xfId="5" applyFont="1" applyFill="1" applyBorder="1"/>
    <xf numFmtId="164" fontId="8" fillId="2" borderId="4" xfId="2" applyNumberFormat="1" applyFont="1" applyFill="1" applyBorder="1"/>
    <xf numFmtId="165" fontId="8" fillId="2" borderId="3" xfId="5" applyNumberFormat="1" applyFont="1" applyFill="1" applyBorder="1"/>
    <xf numFmtId="164" fontId="5" fillId="2" borderId="4" xfId="2" applyNumberFormat="1" applyFont="1" applyFill="1" applyBorder="1"/>
    <xf numFmtId="165" fontId="8" fillId="2" borderId="4" xfId="5" applyNumberFormat="1" applyFont="1" applyFill="1" applyBorder="1"/>
    <xf numFmtId="164" fontId="8" fillId="2" borderId="11" xfId="2" applyNumberFormat="1" applyFont="1" applyFill="1" applyBorder="1"/>
    <xf numFmtId="164" fontId="5" fillId="2" borderId="11" xfId="2" applyNumberFormat="1" applyFont="1" applyFill="1" applyBorder="1"/>
    <xf numFmtId="0" fontId="5" fillId="2" borderId="0" xfId="3" quotePrefix="1" applyFont="1" applyFill="1" applyBorder="1"/>
    <xf numFmtId="43" fontId="5" fillId="2" borderId="12" xfId="5" applyFont="1" applyFill="1" applyBorder="1"/>
    <xf numFmtId="165" fontId="5" fillId="2" borderId="12" xfId="1" applyNumberFormat="1" applyFont="1" applyFill="1" applyBorder="1"/>
    <xf numFmtId="0" fontId="10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 applyAlignment="1">
      <alignment horizontal="left" indent="1"/>
    </xf>
    <xf numFmtId="43" fontId="8" fillId="2" borderId="3" xfId="2" applyNumberFormat="1" applyFont="1" applyFill="1" applyBorder="1" applyAlignment="1"/>
    <xf numFmtId="43" fontId="8" fillId="2" borderId="3" xfId="0" applyNumberFormat="1" applyFont="1" applyFill="1" applyBorder="1"/>
    <xf numFmtId="43" fontId="8" fillId="2" borderId="0" xfId="2" applyNumberFormat="1" applyFont="1" applyFill="1" applyBorder="1" applyAlignment="1"/>
    <xf numFmtId="43" fontId="8" fillId="2" borderId="3" xfId="1" applyNumberFormat="1" applyFont="1" applyFill="1" applyBorder="1" applyAlignment="1"/>
    <xf numFmtId="43" fontId="8" fillId="2" borderId="0" xfId="1" applyNumberFormat="1" applyFont="1" applyFill="1" applyBorder="1" applyAlignment="1"/>
    <xf numFmtId="164" fontId="8" fillId="2" borderId="13" xfId="2" applyNumberFormat="1" applyFont="1" applyFill="1" applyBorder="1" applyAlignment="1"/>
    <xf numFmtId="164" fontId="5" fillId="2" borderId="0" xfId="2" applyNumberFormat="1" applyFont="1" applyFill="1" applyBorder="1"/>
    <xf numFmtId="0" fontId="8" fillId="2" borderId="0" xfId="0" applyFont="1" applyFill="1"/>
    <xf numFmtId="43" fontId="8" fillId="2" borderId="3" xfId="0" applyNumberFormat="1" applyFont="1" applyFill="1" applyBorder="1" applyAlignment="1">
      <alignment vertical="center"/>
    </xf>
    <xf numFmtId="43" fontId="8" fillId="2" borderId="0" xfId="0" applyNumberFormat="1" applyFont="1" applyFill="1" applyBorder="1" applyAlignment="1">
      <alignment vertical="center"/>
    </xf>
    <xf numFmtId="1" fontId="5" fillId="2" borderId="0" xfId="3" applyNumberFormat="1" applyFont="1" applyFill="1" applyBorder="1"/>
    <xf numFmtId="165" fontId="8" fillId="2" borderId="4" xfId="1" applyNumberFormat="1" applyFont="1" applyFill="1" applyBorder="1" applyAlignment="1"/>
    <xf numFmtId="43" fontId="8" fillId="2" borderId="0" xfId="0" applyNumberFormat="1" applyFont="1" applyFill="1" applyBorder="1"/>
    <xf numFmtId="43" fontId="8" fillId="2" borderId="3" xfId="0" applyNumberFormat="1" applyFont="1" applyFill="1" applyBorder="1" applyAlignment="1"/>
    <xf numFmtId="43" fontId="8" fillId="2" borderId="0" xfId="0" applyNumberFormat="1" applyFont="1" applyFill="1" applyBorder="1" applyAlignment="1"/>
    <xf numFmtId="165" fontId="8" fillId="2" borderId="14" xfId="1" applyNumberFormat="1" applyFont="1" applyFill="1" applyBorder="1" applyAlignment="1"/>
    <xf numFmtId="0" fontId="5" fillId="2" borderId="6" xfId="3" applyFont="1" applyFill="1" applyBorder="1"/>
    <xf numFmtId="0" fontId="5" fillId="2" borderId="12" xfId="3" applyFont="1" applyFill="1" applyBorder="1"/>
    <xf numFmtId="0" fontId="5" fillId="2" borderId="15" xfId="3" applyFont="1" applyFill="1" applyBorder="1"/>
    <xf numFmtId="43" fontId="8" fillId="2" borderId="3" xfId="7" applyNumberFormat="1" applyFont="1" applyFill="1" applyBorder="1" applyAlignment="1"/>
    <xf numFmtId="164" fontId="8" fillId="2" borderId="8" xfId="2" applyNumberFormat="1" applyFont="1" applyFill="1" applyBorder="1" applyAlignment="1"/>
    <xf numFmtId="164" fontId="5" fillId="2" borderId="8" xfId="2" applyNumberFormat="1" applyFont="1" applyFill="1" applyBorder="1"/>
    <xf numFmtId="43" fontId="8" fillId="2" borderId="0" xfId="8" applyNumberFormat="1" applyFont="1" applyFill="1" applyBorder="1" applyAlignment="1"/>
    <xf numFmtId="43" fontId="8" fillId="2" borderId="3" xfId="7" applyNumberFormat="1" applyFont="1" applyFill="1" applyBorder="1" applyAlignment="1" applyProtection="1"/>
    <xf numFmtId="43" fontId="8" fillId="2" borderId="4" xfId="7" applyNumberFormat="1" applyFont="1" applyFill="1" applyBorder="1" applyAlignment="1" applyProtection="1"/>
    <xf numFmtId="1" fontId="5" fillId="2" borderId="4" xfId="3" applyNumberFormat="1" applyFont="1" applyFill="1" applyBorder="1"/>
    <xf numFmtId="43" fontId="8" fillId="2" borderId="0" xfId="8" applyNumberFormat="1" applyFont="1" applyFill="1" applyBorder="1" applyAlignment="1" applyProtection="1"/>
    <xf numFmtId="165" fontId="8" fillId="2" borderId="4" xfId="7" applyNumberFormat="1" applyFont="1" applyFill="1" applyBorder="1" applyAlignment="1"/>
    <xf numFmtId="167" fontId="8" fillId="2" borderId="3" xfId="7" applyNumberFormat="1" applyFont="1" applyFill="1" applyBorder="1" applyAlignment="1" applyProtection="1"/>
    <xf numFmtId="165" fontId="8" fillId="2" borderId="8" xfId="7" applyNumberFormat="1" applyFont="1" applyFill="1" applyBorder="1" applyAlignment="1"/>
    <xf numFmtId="168" fontId="8" fillId="2" borderId="3" xfId="7" applyNumberFormat="1" applyFont="1" applyFill="1" applyBorder="1" applyAlignment="1"/>
    <xf numFmtId="168" fontId="8" fillId="2" borderId="0" xfId="8" applyNumberFormat="1" applyFont="1" applyFill="1" applyBorder="1" applyAlignment="1"/>
    <xf numFmtId="165" fontId="8" fillId="2" borderId="4" xfId="7" applyNumberFormat="1" applyFont="1" applyFill="1" applyBorder="1" applyAlignment="1" applyProtection="1"/>
    <xf numFmtId="43" fontId="8" fillId="2" borderId="3" xfId="9" applyNumberFormat="1" applyFont="1" applyFill="1" applyBorder="1" applyAlignment="1"/>
    <xf numFmtId="168" fontId="8" fillId="2" borderId="3" xfId="9" applyNumberFormat="1" applyFont="1" applyFill="1" applyBorder="1" applyAlignment="1"/>
    <xf numFmtId="43" fontId="8" fillId="2" borderId="0" xfId="9" applyNumberFormat="1" applyFont="1" applyFill="1" applyBorder="1" applyAlignment="1"/>
    <xf numFmtId="165" fontId="8" fillId="2" borderId="6" xfId="7" applyNumberFormat="1" applyFont="1" applyFill="1" applyBorder="1" applyAlignment="1"/>
    <xf numFmtId="168" fontId="8" fillId="2" borderId="3" xfId="7" applyNumberFormat="1" applyFont="1" applyFill="1" applyBorder="1" applyAlignment="1" applyProtection="1"/>
    <xf numFmtId="43" fontId="8" fillId="2" borderId="3" xfId="10" applyNumberFormat="1" applyFont="1" applyFill="1" applyBorder="1" applyAlignment="1"/>
    <xf numFmtId="168" fontId="8" fillId="2" borderId="3" xfId="10" applyNumberFormat="1" applyFont="1" applyFill="1" applyBorder="1" applyAlignment="1"/>
    <xf numFmtId="1" fontId="5" fillId="2" borderId="15" xfId="3" applyNumberFormat="1" applyFont="1" applyFill="1" applyBorder="1"/>
    <xf numFmtId="14" fontId="4" fillId="2" borderId="5" xfId="3" applyNumberFormat="1" applyFont="1" applyFill="1" applyBorder="1" applyAlignment="1">
      <alignment horizontal="center"/>
    </xf>
    <xf numFmtId="14" fontId="4" fillId="2" borderId="6" xfId="3" applyNumberFormat="1" applyFont="1" applyFill="1" applyBorder="1" applyAlignment="1">
      <alignment horizontal="center"/>
    </xf>
    <xf numFmtId="164" fontId="5" fillId="2" borderId="15" xfId="2" applyNumberFormat="1" applyFont="1" applyFill="1" applyBorder="1"/>
    <xf numFmtId="14" fontId="4" fillId="2" borderId="1" xfId="3" applyNumberFormat="1" applyFont="1" applyFill="1" applyBorder="1" applyAlignment="1">
      <alignment horizontal="center"/>
    </xf>
    <xf numFmtId="0" fontId="6" fillId="2" borderId="2" xfId="0" applyFont="1" applyFill="1" applyBorder="1"/>
    <xf numFmtId="14" fontId="4" fillId="2" borderId="2" xfId="3" applyNumberFormat="1" applyFont="1" applyFill="1" applyBorder="1" applyAlignment="1">
      <alignment horizontal="center"/>
    </xf>
    <xf numFmtId="14" fontId="4" fillId="2" borderId="0" xfId="3" applyNumberFormat="1" applyFont="1" applyFill="1" applyBorder="1" applyAlignment="1">
      <alignment horizontal="center"/>
    </xf>
    <xf numFmtId="16" fontId="4" fillId="2" borderId="0" xfId="3" applyNumberFormat="1" applyFont="1" applyFill="1" applyBorder="1" applyAlignment="1">
      <alignment horizontal="center"/>
    </xf>
    <xf numFmtId="14" fontId="4" fillId="2" borderId="5" xfId="3" applyNumberFormat="1" applyFont="1" applyFill="1" applyBorder="1" applyAlignment="1">
      <alignment horizontal="center"/>
    </xf>
    <xf numFmtId="14" fontId="4" fillId="2" borderId="6" xfId="3" applyNumberFormat="1" applyFont="1" applyFill="1" applyBorder="1" applyAlignment="1">
      <alignment horizontal="center"/>
    </xf>
    <xf numFmtId="16" fontId="4" fillId="2" borderId="16" xfId="3" applyNumberFormat="1" applyFont="1" applyFill="1" applyBorder="1" applyAlignment="1">
      <alignment horizontal="center"/>
    </xf>
    <xf numFmtId="16" fontId="4" fillId="2" borderId="17" xfId="3" applyNumberFormat="1" applyFont="1" applyFill="1" applyBorder="1" applyAlignment="1">
      <alignment horizontal="center"/>
    </xf>
  </cellXfs>
  <cellStyles count="11">
    <cellStyle name="Comma" xfId="1" builtinId="3"/>
    <cellStyle name="Comma 2 2" xfId="8"/>
    <cellStyle name="Comma 3" xfId="7"/>
    <cellStyle name="Comma 4" xfId="5"/>
    <cellStyle name="Currency" xfId="2" builtinId="4"/>
    <cellStyle name="Currency 2 2" xfId="9"/>
    <cellStyle name="Currency 3" xfId="10"/>
    <cellStyle name="Currency 4" xfId="4"/>
    <cellStyle name="Normal" xfId="0" builtinId="0"/>
    <cellStyle name="Normal 4" xfId="3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tabSelected="1" zoomScaleNormal="10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M126" sqref="M126"/>
    </sheetView>
  </sheetViews>
  <sheetFormatPr defaultRowHeight="15" x14ac:dyDescent="0.25"/>
  <cols>
    <col min="1" max="1" width="2.5703125" style="4" customWidth="1"/>
    <col min="2" max="2" width="60.85546875" style="4" customWidth="1"/>
    <col min="3" max="4" width="12.7109375" style="4" customWidth="1"/>
    <col min="5" max="5" width="7.7109375" style="4" customWidth="1"/>
    <col min="6" max="7" width="12.7109375" style="4" customWidth="1"/>
    <col min="8" max="8" width="7.7109375" style="4" customWidth="1"/>
    <col min="9" max="10" width="12.7109375" style="4" customWidth="1"/>
    <col min="11" max="11" width="4.42578125" style="4" customWidth="1"/>
    <col min="12" max="13" width="13.7109375" style="4" bestFit="1" customWidth="1"/>
    <col min="14" max="14" width="7.7109375" style="4" customWidth="1"/>
    <col min="15" max="16" width="15.140625" style="4" bestFit="1" customWidth="1"/>
    <col min="17" max="16384" width="9.140625" style="4"/>
  </cols>
  <sheetData>
    <row r="1" spans="1:24" x14ac:dyDescent="0.25">
      <c r="A1" s="1" t="s">
        <v>0</v>
      </c>
      <c r="B1" s="2"/>
      <c r="C1" s="2"/>
      <c r="D1" s="2"/>
      <c r="E1" s="3"/>
      <c r="F1" s="3"/>
      <c r="G1" s="2"/>
      <c r="H1" s="3"/>
      <c r="I1" s="3"/>
      <c r="J1" s="3"/>
      <c r="K1" s="3"/>
      <c r="L1" s="3"/>
      <c r="M1" s="2"/>
      <c r="N1" s="3"/>
      <c r="O1" s="3"/>
      <c r="P1" s="2"/>
      <c r="Q1" s="3"/>
      <c r="R1" s="3"/>
      <c r="S1" s="2"/>
      <c r="T1" s="3"/>
      <c r="U1" s="3"/>
      <c r="V1" s="3"/>
      <c r="W1" s="2"/>
      <c r="X1" s="3"/>
    </row>
    <row r="2" spans="1:24" x14ac:dyDescent="0.25">
      <c r="A2" s="1" t="s">
        <v>85</v>
      </c>
      <c r="B2" s="2"/>
      <c r="C2" s="2"/>
      <c r="D2" s="2"/>
      <c r="E2" s="3"/>
      <c r="F2" s="3"/>
      <c r="G2" s="2"/>
      <c r="H2" s="3"/>
      <c r="I2" s="3"/>
      <c r="J2" s="3"/>
      <c r="K2" s="3"/>
      <c r="L2" s="3"/>
      <c r="M2" s="2"/>
      <c r="N2" s="3"/>
      <c r="O2" s="3"/>
      <c r="P2" s="2"/>
      <c r="Q2" s="3"/>
      <c r="R2" s="3"/>
      <c r="S2" s="2"/>
      <c r="T2" s="3"/>
      <c r="U2" s="3"/>
      <c r="V2" s="3"/>
      <c r="W2" s="2"/>
      <c r="X2" s="3"/>
    </row>
    <row r="3" spans="1:24" ht="15.75" thickBot="1" x14ac:dyDescent="0.3">
      <c r="A3" s="1" t="s">
        <v>79</v>
      </c>
      <c r="B3" s="2"/>
      <c r="C3" s="2"/>
      <c r="D3" s="2"/>
      <c r="E3" s="3"/>
      <c r="F3" s="3"/>
      <c r="G3" s="2"/>
      <c r="H3" s="3"/>
      <c r="I3" s="3"/>
      <c r="J3" s="3"/>
      <c r="K3" s="3"/>
      <c r="L3" s="3"/>
      <c r="M3" s="2"/>
      <c r="N3" s="3"/>
      <c r="O3" s="3"/>
      <c r="P3" s="2"/>
      <c r="Q3" s="3"/>
      <c r="R3" s="3"/>
      <c r="S3" s="2"/>
      <c r="T3" s="3"/>
      <c r="U3" s="3"/>
      <c r="V3" s="3"/>
      <c r="W3" s="2"/>
      <c r="X3" s="3"/>
    </row>
    <row r="4" spans="1:24" x14ac:dyDescent="0.25">
      <c r="A4" s="5" t="s">
        <v>2</v>
      </c>
      <c r="B4" s="2"/>
      <c r="C4" s="6" t="s">
        <v>3</v>
      </c>
      <c r="D4" s="7" t="s">
        <v>4</v>
      </c>
      <c r="E4" s="3"/>
      <c r="F4" s="6" t="s">
        <v>3</v>
      </c>
      <c r="G4" s="7" t="s">
        <v>4</v>
      </c>
      <c r="H4" s="3"/>
      <c r="I4" s="6" t="s">
        <v>3</v>
      </c>
      <c r="J4" s="7" t="s">
        <v>4</v>
      </c>
      <c r="K4" s="3"/>
      <c r="L4" s="6" t="s">
        <v>3</v>
      </c>
      <c r="M4" s="7" t="s">
        <v>4</v>
      </c>
      <c r="N4" s="3"/>
      <c r="O4" s="6" t="s">
        <v>3</v>
      </c>
      <c r="P4" s="7" t="s">
        <v>4</v>
      </c>
      <c r="Q4" s="3"/>
      <c r="R4" s="3"/>
      <c r="S4" s="2"/>
      <c r="T4" s="3"/>
      <c r="U4" s="3"/>
      <c r="V4" s="3"/>
      <c r="W4" s="2"/>
      <c r="X4" s="3"/>
    </row>
    <row r="5" spans="1:24" x14ac:dyDescent="0.25">
      <c r="A5" s="2"/>
      <c r="B5" s="2"/>
      <c r="C5" s="8" t="s">
        <v>5</v>
      </c>
      <c r="D5" s="9" t="s">
        <v>5</v>
      </c>
      <c r="E5" s="10"/>
      <c r="F5" s="8" t="s">
        <v>5</v>
      </c>
      <c r="G5" s="9" t="s">
        <v>5</v>
      </c>
      <c r="H5" s="10"/>
      <c r="I5" s="8" t="s">
        <v>5</v>
      </c>
      <c r="J5" s="9" t="s">
        <v>5</v>
      </c>
      <c r="K5" s="10"/>
      <c r="L5" s="8" t="s">
        <v>5</v>
      </c>
      <c r="M5" s="9" t="s">
        <v>5</v>
      </c>
      <c r="N5" s="3"/>
      <c r="O5" s="8" t="s">
        <v>91</v>
      </c>
      <c r="P5" s="9" t="s">
        <v>91</v>
      </c>
      <c r="Q5" s="3"/>
      <c r="R5" s="3"/>
      <c r="S5" s="2"/>
      <c r="T5" s="3"/>
      <c r="U5" s="3"/>
      <c r="V5" s="3"/>
      <c r="W5" s="2"/>
      <c r="X5" s="3"/>
    </row>
    <row r="6" spans="1:24" x14ac:dyDescent="0.25">
      <c r="A6" s="2"/>
      <c r="B6" s="2"/>
      <c r="C6" s="102">
        <v>40628</v>
      </c>
      <c r="D6" s="103">
        <v>40628</v>
      </c>
      <c r="E6" s="10"/>
      <c r="F6" s="102">
        <v>40719</v>
      </c>
      <c r="G6" s="103">
        <f>+F6</f>
        <v>40719</v>
      </c>
      <c r="H6" s="10"/>
      <c r="I6" s="102">
        <v>40810</v>
      </c>
      <c r="J6" s="103">
        <f>+I6</f>
        <v>40810</v>
      </c>
      <c r="K6" s="10"/>
      <c r="L6" s="102">
        <v>40908</v>
      </c>
      <c r="M6" s="103">
        <f>+L6</f>
        <v>40908</v>
      </c>
      <c r="N6" s="3"/>
      <c r="O6" s="102">
        <v>40908</v>
      </c>
      <c r="P6" s="103">
        <f>+O6</f>
        <v>40908</v>
      </c>
      <c r="Q6" s="3"/>
      <c r="R6" s="3"/>
      <c r="S6" s="2"/>
      <c r="T6" s="3"/>
      <c r="U6" s="3"/>
      <c r="V6" s="3"/>
      <c r="W6" s="2"/>
      <c r="X6" s="3"/>
    </row>
    <row r="7" spans="1:24" x14ac:dyDescent="0.25">
      <c r="A7" s="2"/>
      <c r="B7" s="2"/>
      <c r="C7" s="11"/>
      <c r="D7" s="12"/>
      <c r="E7" s="3"/>
      <c r="F7" s="13"/>
      <c r="G7" s="12"/>
      <c r="H7" s="3"/>
      <c r="I7" s="13"/>
      <c r="J7" s="12"/>
      <c r="K7" s="3"/>
      <c r="L7" s="13"/>
      <c r="M7" s="12"/>
      <c r="N7" s="3"/>
      <c r="O7" s="13"/>
      <c r="P7" s="12"/>
      <c r="Q7" s="3"/>
      <c r="R7" s="3"/>
      <c r="S7" s="2"/>
      <c r="T7" s="3"/>
      <c r="U7" s="3"/>
      <c r="V7" s="3"/>
      <c r="W7" s="2"/>
      <c r="X7" s="3"/>
    </row>
    <row r="8" spans="1:24" x14ac:dyDescent="0.25">
      <c r="A8" s="3" t="s">
        <v>7</v>
      </c>
      <c r="B8" s="3"/>
      <c r="C8" s="14">
        <v>71470</v>
      </c>
      <c r="D8" s="15">
        <f>+C8</f>
        <v>71470</v>
      </c>
      <c r="E8" s="16"/>
      <c r="F8" s="14">
        <v>97959</v>
      </c>
      <c r="G8" s="15">
        <f>+F8</f>
        <v>97959</v>
      </c>
      <c r="H8" s="16"/>
      <c r="I8" s="14">
        <v>83655</v>
      </c>
      <c r="J8" s="15">
        <f>+I8</f>
        <v>83655</v>
      </c>
      <c r="K8" s="16"/>
      <c r="L8" s="14">
        <v>91585</v>
      </c>
      <c r="M8" s="15">
        <f>+L8</f>
        <v>91585</v>
      </c>
      <c r="N8" s="3"/>
      <c r="O8" s="14">
        <f>+C8+F8+I8+L8</f>
        <v>344669</v>
      </c>
      <c r="P8" s="15">
        <f>+O8</f>
        <v>344669</v>
      </c>
      <c r="Q8" s="3"/>
      <c r="R8" s="3"/>
      <c r="S8" s="2"/>
      <c r="T8" s="3"/>
      <c r="U8" s="3"/>
      <c r="V8" s="3"/>
      <c r="W8" s="2"/>
      <c r="X8" s="3"/>
    </row>
    <row r="9" spans="1:24" x14ac:dyDescent="0.25">
      <c r="A9" s="3"/>
      <c r="B9" s="3"/>
      <c r="C9" s="13"/>
      <c r="D9" s="12"/>
      <c r="E9" s="3"/>
      <c r="F9" s="13"/>
      <c r="G9" s="12"/>
      <c r="H9" s="3"/>
      <c r="I9" s="13"/>
      <c r="J9" s="12"/>
      <c r="K9" s="3"/>
      <c r="L9" s="13"/>
      <c r="M9" s="12"/>
      <c r="N9" s="3"/>
      <c r="O9" s="13"/>
      <c r="P9" s="12"/>
      <c r="Q9" s="3"/>
      <c r="R9" s="3"/>
      <c r="S9" s="2"/>
      <c r="T9" s="3"/>
      <c r="U9" s="3"/>
      <c r="V9" s="3"/>
      <c r="W9" s="2"/>
      <c r="X9" s="3"/>
    </row>
    <row r="10" spans="1:24" x14ac:dyDescent="0.25">
      <c r="A10" s="3" t="s">
        <v>8</v>
      </c>
      <c r="B10" s="3"/>
      <c r="C10" s="13"/>
      <c r="D10" s="12"/>
      <c r="E10" s="3"/>
      <c r="F10" s="13"/>
      <c r="G10" s="12"/>
      <c r="H10" s="3"/>
      <c r="I10" s="13"/>
      <c r="J10" s="12"/>
      <c r="K10" s="3"/>
      <c r="L10" s="13"/>
      <c r="M10" s="12"/>
      <c r="N10" s="3"/>
      <c r="O10" s="13"/>
      <c r="P10" s="12"/>
      <c r="Q10" s="3"/>
      <c r="R10" s="3"/>
      <c r="S10" s="2"/>
      <c r="T10" s="3"/>
      <c r="U10" s="3"/>
      <c r="V10" s="3"/>
      <c r="W10" s="2"/>
      <c r="X10" s="3"/>
    </row>
    <row r="11" spans="1:24" ht="15.75" x14ac:dyDescent="0.25">
      <c r="A11" s="2"/>
      <c r="B11" s="3" t="s">
        <v>9</v>
      </c>
      <c r="C11" s="17">
        <v>39308</v>
      </c>
      <c r="D11" s="18">
        <f>+C11-D41</f>
        <v>38804</v>
      </c>
      <c r="E11" s="3"/>
      <c r="F11" s="17">
        <v>54899</v>
      </c>
      <c r="G11" s="18">
        <f>+F11-G41</f>
        <v>54568</v>
      </c>
      <c r="H11" s="3"/>
      <c r="I11" s="17">
        <v>49002</v>
      </c>
      <c r="J11" s="18">
        <f>+I11-J41</f>
        <v>48696</v>
      </c>
      <c r="K11" s="3"/>
      <c r="L11" s="19">
        <v>52489</v>
      </c>
      <c r="M11" s="18">
        <f>+L11-M41</f>
        <v>52128</v>
      </c>
      <c r="N11" s="3"/>
      <c r="O11" s="19">
        <f>+C11+F11+I11+L11</f>
        <v>195698</v>
      </c>
      <c r="P11" s="20">
        <f>+D11+G11+J11+M11</f>
        <v>194196</v>
      </c>
      <c r="Q11" s="3"/>
      <c r="R11" s="3"/>
      <c r="S11" s="2"/>
      <c r="T11" s="3"/>
      <c r="U11" s="3"/>
      <c r="V11" s="3"/>
      <c r="W11" s="2"/>
      <c r="X11" s="3"/>
    </row>
    <row r="12" spans="1:24" ht="15.75" x14ac:dyDescent="0.25">
      <c r="A12" s="2"/>
      <c r="B12" s="3" t="s">
        <v>10</v>
      </c>
      <c r="C12" s="17">
        <v>10257</v>
      </c>
      <c r="D12" s="18">
        <v>0</v>
      </c>
      <c r="E12" s="3"/>
      <c r="F12" s="17">
        <v>9709</v>
      </c>
      <c r="G12" s="18">
        <v>0</v>
      </c>
      <c r="H12" s="3"/>
      <c r="I12" s="17">
        <v>0</v>
      </c>
      <c r="J12" s="18">
        <v>0</v>
      </c>
      <c r="K12" s="3"/>
      <c r="L12" s="19">
        <v>0</v>
      </c>
      <c r="M12" s="18">
        <v>0</v>
      </c>
      <c r="N12" s="3"/>
      <c r="O12" s="19">
        <f>+C12+F12+I12+L12</f>
        <v>19966</v>
      </c>
      <c r="P12" s="20">
        <f>+D12+G12+J12+M12</f>
        <v>0</v>
      </c>
      <c r="Q12" s="3"/>
      <c r="R12" s="3"/>
      <c r="S12" s="2"/>
      <c r="T12" s="3"/>
      <c r="U12" s="3"/>
      <c r="V12" s="3"/>
      <c r="W12" s="2"/>
      <c r="X12" s="3"/>
    </row>
    <row r="13" spans="1:24" ht="15.75" x14ac:dyDescent="0.25">
      <c r="A13" s="2"/>
      <c r="B13" s="3" t="s">
        <v>11</v>
      </c>
      <c r="C13" s="17">
        <v>1516</v>
      </c>
      <c r="D13" s="18">
        <f>+C13-D42</f>
        <v>0</v>
      </c>
      <c r="E13" s="3"/>
      <c r="F13" s="17">
        <v>3188</v>
      </c>
      <c r="G13" s="18">
        <v>0</v>
      </c>
      <c r="H13" s="3"/>
      <c r="I13" s="17">
        <v>2806</v>
      </c>
      <c r="J13" s="18">
        <f>+I13-J42</f>
        <v>0</v>
      </c>
      <c r="K13" s="3"/>
      <c r="L13" s="19">
        <v>2042</v>
      </c>
      <c r="M13" s="18">
        <f>+L13-M42</f>
        <v>0</v>
      </c>
      <c r="N13" s="3"/>
      <c r="O13" s="19">
        <f>++C13+F13+I13+L13</f>
        <v>9552</v>
      </c>
      <c r="P13" s="20">
        <f>+D13+G13+J13+M13</f>
        <v>0</v>
      </c>
      <c r="Q13" s="3"/>
      <c r="R13" s="3"/>
      <c r="S13" s="2"/>
      <c r="T13" s="3"/>
      <c r="U13" s="3"/>
      <c r="V13" s="3"/>
      <c r="W13" s="2"/>
      <c r="X13" s="3"/>
    </row>
    <row r="14" spans="1:24" x14ac:dyDescent="0.25">
      <c r="A14" s="3"/>
      <c r="B14" s="3"/>
      <c r="C14" s="17"/>
      <c r="D14" s="18"/>
      <c r="E14" s="3"/>
      <c r="F14" s="17"/>
      <c r="G14" s="18"/>
      <c r="H14" s="3"/>
      <c r="I14" s="17"/>
      <c r="J14" s="18"/>
      <c r="K14" s="3"/>
      <c r="L14" s="13"/>
      <c r="M14" s="12"/>
      <c r="N14" s="3"/>
      <c r="O14" s="13"/>
      <c r="P14" s="12"/>
      <c r="Q14" s="3"/>
      <c r="R14" s="3"/>
      <c r="S14" s="2"/>
      <c r="T14" s="3"/>
      <c r="U14" s="3"/>
      <c r="V14" s="3"/>
      <c r="W14" s="2"/>
      <c r="X14" s="3"/>
    </row>
    <row r="15" spans="1:24" x14ac:dyDescent="0.25">
      <c r="A15" s="3" t="s">
        <v>12</v>
      </c>
      <c r="B15" s="3"/>
      <c r="C15" s="21">
        <f>SUM(C11:C14)</f>
        <v>51081</v>
      </c>
      <c r="D15" s="22">
        <f>SUM(D11:D14)</f>
        <v>38804</v>
      </c>
      <c r="E15" s="23"/>
      <c r="F15" s="21">
        <f>SUM(F11:F14)</f>
        <v>67796</v>
      </c>
      <c r="G15" s="22">
        <f>SUM(G11:G14)</f>
        <v>54568</v>
      </c>
      <c r="H15" s="23"/>
      <c r="I15" s="21">
        <f>SUM(I11:I14)</f>
        <v>51808</v>
      </c>
      <c r="J15" s="22">
        <f>SUM(J11:J14)</f>
        <v>48696</v>
      </c>
      <c r="K15" s="23"/>
      <c r="L15" s="21">
        <f>SUM(L11:L14)</f>
        <v>54531</v>
      </c>
      <c r="M15" s="22">
        <f>SUM(M11:M14)</f>
        <v>52128</v>
      </c>
      <c r="N15" s="3"/>
      <c r="O15" s="21">
        <f>SUM(O11:O14)</f>
        <v>225216</v>
      </c>
      <c r="P15" s="22">
        <f>SUM(P11:P14)</f>
        <v>194196</v>
      </c>
      <c r="Q15" s="3"/>
      <c r="R15" s="3"/>
      <c r="S15" s="2"/>
      <c r="T15" s="3"/>
      <c r="U15" s="3"/>
      <c r="V15" s="3"/>
      <c r="W15" s="2"/>
      <c r="X15" s="3"/>
    </row>
    <row r="16" spans="1:24" x14ac:dyDescent="0.25">
      <c r="A16" s="3"/>
      <c r="B16" s="3"/>
      <c r="C16" s="17"/>
      <c r="D16" s="18"/>
      <c r="E16" s="3"/>
      <c r="F16" s="17"/>
      <c r="G16" s="18"/>
      <c r="H16" s="3"/>
      <c r="I16" s="17"/>
      <c r="J16" s="18"/>
      <c r="K16" s="3"/>
      <c r="L16" s="13"/>
      <c r="M16" s="12"/>
      <c r="N16" s="3"/>
      <c r="O16" s="13"/>
      <c r="P16" s="12"/>
      <c r="Q16" s="3"/>
      <c r="R16" s="3"/>
      <c r="S16" s="2"/>
      <c r="T16" s="3"/>
      <c r="U16" s="3"/>
      <c r="V16" s="3"/>
      <c r="W16" s="2"/>
      <c r="X16" s="3"/>
    </row>
    <row r="17" spans="1:24" x14ac:dyDescent="0.25">
      <c r="A17" s="3" t="s">
        <v>13</v>
      </c>
      <c r="B17" s="3"/>
      <c r="C17" s="17">
        <f>+C8-C15</f>
        <v>20389</v>
      </c>
      <c r="D17" s="18">
        <f>+D8-D15</f>
        <v>32666</v>
      </c>
      <c r="E17" s="24"/>
      <c r="F17" s="17">
        <f>+F8-F15</f>
        <v>30163</v>
      </c>
      <c r="G17" s="18">
        <f>+G8-G15</f>
        <v>43391</v>
      </c>
      <c r="H17" s="23"/>
      <c r="I17" s="17">
        <f>+I8-I15</f>
        <v>31847</v>
      </c>
      <c r="J17" s="18">
        <f>+J8-J15</f>
        <v>34959</v>
      </c>
      <c r="K17" s="23"/>
      <c r="L17" s="17">
        <f>+L8-L15</f>
        <v>37054</v>
      </c>
      <c r="M17" s="18">
        <f>+M8-M15</f>
        <v>39457</v>
      </c>
      <c r="N17" s="3"/>
      <c r="O17" s="17">
        <f>+O8-O15</f>
        <v>119453</v>
      </c>
      <c r="P17" s="18">
        <f>+P8-P15</f>
        <v>150473</v>
      </c>
      <c r="Q17" s="3"/>
      <c r="R17" s="3"/>
      <c r="S17" s="2"/>
      <c r="T17" s="3"/>
      <c r="U17" s="3"/>
      <c r="V17" s="3"/>
      <c r="W17" s="2"/>
      <c r="X17" s="3"/>
    </row>
    <row r="18" spans="1:24" x14ac:dyDescent="0.25">
      <c r="A18" s="3"/>
      <c r="B18" s="3"/>
      <c r="C18" s="25"/>
      <c r="D18" s="26"/>
      <c r="E18" s="27"/>
      <c r="F18" s="25"/>
      <c r="G18" s="12"/>
      <c r="H18" s="3"/>
      <c r="I18" s="25"/>
      <c r="J18" s="12"/>
      <c r="K18" s="3"/>
      <c r="L18" s="13"/>
      <c r="M18" s="12"/>
      <c r="N18" s="3"/>
      <c r="O18" s="13"/>
      <c r="P18" s="12"/>
      <c r="Q18" s="3"/>
      <c r="R18" s="3"/>
      <c r="S18" s="2"/>
      <c r="T18" s="3"/>
      <c r="U18" s="3"/>
      <c r="V18" s="3"/>
      <c r="W18" s="2"/>
      <c r="X18" s="3"/>
    </row>
    <row r="19" spans="1:24" x14ac:dyDescent="0.25">
      <c r="A19" s="3" t="s">
        <v>14</v>
      </c>
      <c r="B19" s="3"/>
      <c r="C19" s="28">
        <f>+C17/C8</f>
        <v>0.28528053728837277</v>
      </c>
      <c r="D19" s="29">
        <f>+D17/D8</f>
        <v>0.45705890583461595</v>
      </c>
      <c r="E19" s="30"/>
      <c r="F19" s="28">
        <f>+F17/F8</f>
        <v>0.30791453567308774</v>
      </c>
      <c r="G19" s="29">
        <f>+G17/G8</f>
        <v>0.44295062219908327</v>
      </c>
      <c r="H19" s="30"/>
      <c r="I19" s="28">
        <f>+I17/I8</f>
        <v>0.38069451915605762</v>
      </c>
      <c r="J19" s="29">
        <f>+J17/J8</f>
        <v>0.41789492558723329</v>
      </c>
      <c r="K19" s="30"/>
      <c r="L19" s="28">
        <f>+L17/L8</f>
        <v>0.40458590380520826</v>
      </c>
      <c r="M19" s="29">
        <f>+M17/M8</f>
        <v>0.43082382486214993</v>
      </c>
      <c r="N19" s="3"/>
      <c r="O19" s="28">
        <f>+O17/O8</f>
        <v>0.34657308896361438</v>
      </c>
      <c r="P19" s="29">
        <f>+P17/P8</f>
        <v>0.4365724796834064</v>
      </c>
      <c r="Q19" s="3"/>
      <c r="R19" s="3"/>
      <c r="S19" s="2"/>
      <c r="T19" s="3"/>
      <c r="U19" s="3"/>
      <c r="V19" s="3"/>
      <c r="W19" s="2"/>
      <c r="X19" s="3"/>
    </row>
    <row r="20" spans="1:24" x14ac:dyDescent="0.25">
      <c r="A20" s="3"/>
      <c r="B20" s="3"/>
      <c r="C20" s="13"/>
      <c r="D20" s="12"/>
      <c r="E20" s="3"/>
      <c r="F20" s="13"/>
      <c r="G20" s="12"/>
      <c r="H20" s="3"/>
      <c r="I20" s="13"/>
      <c r="J20" s="12"/>
      <c r="K20" s="3"/>
      <c r="L20" s="13"/>
      <c r="M20" s="12"/>
      <c r="N20" s="3"/>
      <c r="O20" s="13"/>
      <c r="P20" s="12"/>
      <c r="Q20" s="3"/>
      <c r="R20" s="3"/>
      <c r="S20" s="2"/>
      <c r="T20" s="3"/>
      <c r="U20" s="3"/>
      <c r="V20" s="3"/>
      <c r="W20" s="2"/>
      <c r="X20" s="3"/>
    </row>
    <row r="21" spans="1:24" ht="15.75" x14ac:dyDescent="0.25">
      <c r="A21" s="3" t="s">
        <v>15</v>
      </c>
      <c r="B21" s="3"/>
      <c r="C21" s="17">
        <v>15039</v>
      </c>
      <c r="D21" s="18">
        <f>C21-D43</f>
        <v>13397</v>
      </c>
      <c r="E21" s="31"/>
      <c r="F21" s="19">
        <v>18584</v>
      </c>
      <c r="G21" s="20">
        <f>F21-G43</f>
        <v>17351</v>
      </c>
      <c r="H21" s="31"/>
      <c r="I21" s="19">
        <v>16717</v>
      </c>
      <c r="J21" s="20">
        <f>I21-J43</f>
        <v>15831</v>
      </c>
      <c r="K21" s="31"/>
      <c r="L21" s="19">
        <v>17385</v>
      </c>
      <c r="M21" s="20">
        <f>L21-M43</f>
        <v>16318</v>
      </c>
      <c r="N21" s="3"/>
      <c r="O21" s="19">
        <f t="shared" ref="O21:P25" si="0">+C21+F21+I21+L21</f>
        <v>67725</v>
      </c>
      <c r="P21" s="20">
        <f t="shared" si="0"/>
        <v>62897</v>
      </c>
      <c r="Q21" s="3"/>
      <c r="R21" s="3"/>
      <c r="S21" s="2"/>
      <c r="T21" s="3"/>
      <c r="U21" s="3"/>
      <c r="V21" s="3"/>
      <c r="W21" s="2"/>
      <c r="X21" s="3"/>
    </row>
    <row r="22" spans="1:24" ht="15.75" x14ac:dyDescent="0.25">
      <c r="A22" s="3" t="s">
        <v>16</v>
      </c>
      <c r="B22" s="3"/>
      <c r="C22" s="17">
        <v>12066</v>
      </c>
      <c r="D22" s="18">
        <f>C22-D44</f>
        <v>10768</v>
      </c>
      <c r="E22" s="31"/>
      <c r="F22" s="19">
        <v>14172</v>
      </c>
      <c r="G22" s="20">
        <f>F22-G44</f>
        <v>13341</v>
      </c>
      <c r="H22" s="31"/>
      <c r="I22" s="19">
        <v>12593</v>
      </c>
      <c r="J22" s="20">
        <f>I22-J44</f>
        <v>11466</v>
      </c>
      <c r="K22" s="31"/>
      <c r="L22" s="19">
        <v>16720</v>
      </c>
      <c r="M22" s="20">
        <f>L22-M44</f>
        <v>15475</v>
      </c>
      <c r="N22" s="3"/>
      <c r="O22" s="19">
        <f t="shared" si="0"/>
        <v>55551</v>
      </c>
      <c r="P22" s="20">
        <f t="shared" si="0"/>
        <v>51050</v>
      </c>
      <c r="Q22" s="3"/>
      <c r="R22" s="3"/>
      <c r="S22" s="2"/>
      <c r="T22" s="3"/>
      <c r="U22" s="3"/>
      <c r="V22" s="3"/>
      <c r="W22" s="2"/>
      <c r="X22" s="3"/>
    </row>
    <row r="23" spans="1:24" ht="15.75" x14ac:dyDescent="0.25">
      <c r="A23" s="3" t="s">
        <v>17</v>
      </c>
      <c r="B23" s="3"/>
      <c r="C23" s="17">
        <v>9308</v>
      </c>
      <c r="D23" s="18">
        <f>C23-D45</f>
        <v>4725</v>
      </c>
      <c r="E23" s="31"/>
      <c r="F23" s="19">
        <v>6667</v>
      </c>
      <c r="G23" s="20">
        <f>F23-G45</f>
        <v>4812</v>
      </c>
      <c r="H23" s="31"/>
      <c r="I23" s="19">
        <v>5475</v>
      </c>
      <c r="J23" s="20">
        <f>I23-J45</f>
        <v>4068</v>
      </c>
      <c r="K23" s="31"/>
      <c r="L23" s="19">
        <v>5552</v>
      </c>
      <c r="M23" s="20">
        <f>L23-M45</f>
        <v>3859</v>
      </c>
      <c r="N23" s="3"/>
      <c r="O23" s="19">
        <f>+C23+F23+I23+L23</f>
        <v>27002</v>
      </c>
      <c r="P23" s="20">
        <f>+D23+G23+J23+M23</f>
        <v>17464</v>
      </c>
      <c r="Q23" s="3"/>
      <c r="R23" s="3"/>
      <c r="S23" s="2"/>
      <c r="T23" s="3"/>
      <c r="U23" s="3"/>
      <c r="V23" s="3"/>
      <c r="W23" s="2"/>
      <c r="X23" s="3"/>
    </row>
    <row r="24" spans="1:24" ht="15.75" x14ac:dyDescent="0.25">
      <c r="A24" s="3" t="s">
        <v>18</v>
      </c>
      <c r="B24" s="3"/>
      <c r="C24" s="17">
        <v>6041</v>
      </c>
      <c r="D24" s="18">
        <v>0</v>
      </c>
      <c r="E24" s="31"/>
      <c r="F24" s="19">
        <v>5482</v>
      </c>
      <c r="G24" s="20">
        <v>0</v>
      </c>
      <c r="H24" s="31"/>
      <c r="I24" s="19">
        <v>1404</v>
      </c>
      <c r="J24" s="20">
        <v>0</v>
      </c>
      <c r="K24" s="31"/>
      <c r="L24" s="19">
        <v>0</v>
      </c>
      <c r="M24" s="20">
        <f>+D24+G24+J24</f>
        <v>0</v>
      </c>
      <c r="N24" s="3"/>
      <c r="O24" s="19">
        <f>+C24+F24+I24+L24</f>
        <v>12927</v>
      </c>
      <c r="P24" s="20">
        <f t="shared" si="0"/>
        <v>0</v>
      </c>
      <c r="Q24" s="3"/>
      <c r="R24" s="3"/>
      <c r="S24" s="2"/>
      <c r="T24" s="3"/>
      <c r="U24" s="3"/>
      <c r="V24" s="3"/>
      <c r="W24" s="2"/>
      <c r="X24" s="3"/>
    </row>
    <row r="25" spans="1:24" ht="15.75" x14ac:dyDescent="0.25">
      <c r="A25" s="3" t="s">
        <v>19</v>
      </c>
      <c r="B25" s="3"/>
      <c r="C25" s="17">
        <v>669</v>
      </c>
      <c r="D25" s="32">
        <v>0</v>
      </c>
      <c r="E25" s="31"/>
      <c r="F25" s="19">
        <v>2795</v>
      </c>
      <c r="G25" s="33">
        <v>0</v>
      </c>
      <c r="H25" s="31"/>
      <c r="I25" s="19">
        <v>2552</v>
      </c>
      <c r="J25" s="33">
        <v>0</v>
      </c>
      <c r="K25" s="31"/>
      <c r="L25" s="19">
        <v>2553</v>
      </c>
      <c r="M25" s="20">
        <v>0</v>
      </c>
      <c r="N25" s="3"/>
      <c r="O25" s="19">
        <f>+C25+F25+I25+L25</f>
        <v>8569</v>
      </c>
      <c r="P25" s="20">
        <f t="shared" si="0"/>
        <v>0</v>
      </c>
      <c r="Q25" s="3"/>
      <c r="R25" s="3"/>
      <c r="S25" s="2"/>
      <c r="T25" s="3"/>
      <c r="U25" s="3"/>
      <c r="V25" s="3"/>
      <c r="W25" s="2"/>
      <c r="X25" s="3"/>
    </row>
    <row r="26" spans="1:24" x14ac:dyDescent="0.25">
      <c r="A26" s="2"/>
      <c r="B26" s="3" t="s">
        <v>20</v>
      </c>
      <c r="C26" s="21">
        <f>SUM(C21:C25)</f>
        <v>43123</v>
      </c>
      <c r="D26" s="22">
        <f>SUM(D21:D23)</f>
        <v>28890</v>
      </c>
      <c r="E26" s="23"/>
      <c r="F26" s="34">
        <f>SUM(F21:F25)</f>
        <v>47700</v>
      </c>
      <c r="G26" s="35">
        <f>SUM(G21:G25)</f>
        <v>35504</v>
      </c>
      <c r="H26" s="31"/>
      <c r="I26" s="34">
        <f>SUM(I21:I25)</f>
        <v>38741</v>
      </c>
      <c r="J26" s="35">
        <f>SUM(J21:J25)</f>
        <v>31365</v>
      </c>
      <c r="K26" s="31"/>
      <c r="L26" s="34">
        <f>SUM(L21:L25)</f>
        <v>42210</v>
      </c>
      <c r="M26" s="35">
        <f>SUM(M21:M25)</f>
        <v>35652</v>
      </c>
      <c r="N26" s="3"/>
      <c r="O26" s="34">
        <f>SUM(O21:O25)</f>
        <v>171774</v>
      </c>
      <c r="P26" s="35">
        <f>SUM(P21:P25)</f>
        <v>131411</v>
      </c>
      <c r="Q26" s="3"/>
      <c r="R26" s="3"/>
      <c r="S26" s="2"/>
      <c r="T26" s="3"/>
      <c r="U26" s="3"/>
      <c r="V26" s="3"/>
      <c r="W26" s="2"/>
      <c r="X26" s="3"/>
    </row>
    <row r="27" spans="1:24" x14ac:dyDescent="0.25">
      <c r="A27" s="3"/>
      <c r="B27" s="3"/>
      <c r="C27" s="17"/>
      <c r="D27" s="18"/>
      <c r="E27" s="3"/>
      <c r="F27" s="13"/>
      <c r="G27" s="12"/>
      <c r="H27" s="3"/>
      <c r="I27" s="13"/>
      <c r="J27" s="12"/>
      <c r="K27" s="3"/>
      <c r="L27" s="13"/>
      <c r="M27" s="12"/>
      <c r="N27" s="3"/>
      <c r="O27" s="13"/>
      <c r="P27" s="12"/>
      <c r="Q27" s="3"/>
      <c r="R27" s="3"/>
      <c r="S27" s="2"/>
      <c r="T27" s="3"/>
      <c r="U27" s="3"/>
      <c r="V27" s="3"/>
      <c r="W27" s="2"/>
      <c r="X27" s="3"/>
    </row>
    <row r="28" spans="1:24" x14ac:dyDescent="0.25">
      <c r="A28" s="3" t="s">
        <v>21</v>
      </c>
      <c r="B28" s="3"/>
      <c r="C28" s="17">
        <f>+C17-C26</f>
        <v>-22734</v>
      </c>
      <c r="D28" s="18">
        <f>+D17-D26</f>
        <v>3776</v>
      </c>
      <c r="E28" s="23"/>
      <c r="F28" s="17">
        <f>F17-F26</f>
        <v>-17537</v>
      </c>
      <c r="G28" s="18">
        <f>G17-G26</f>
        <v>7887</v>
      </c>
      <c r="H28" s="23"/>
      <c r="I28" s="17">
        <f>I17-I26</f>
        <v>-6894</v>
      </c>
      <c r="J28" s="18">
        <f>J17-J26</f>
        <v>3594</v>
      </c>
      <c r="K28" s="23"/>
      <c r="L28" s="17">
        <f>L17-L26</f>
        <v>-5156</v>
      </c>
      <c r="M28" s="18">
        <f>M17-M26</f>
        <v>3805</v>
      </c>
      <c r="N28" s="3"/>
      <c r="O28" s="17">
        <f>O17-O26</f>
        <v>-52321</v>
      </c>
      <c r="P28" s="18">
        <f>P17-P26</f>
        <v>19062</v>
      </c>
      <c r="Q28" s="3"/>
      <c r="R28" s="3"/>
      <c r="S28" s="2"/>
      <c r="T28" s="3"/>
      <c r="U28" s="3"/>
      <c r="V28" s="3"/>
      <c r="W28" s="2"/>
      <c r="X28" s="3"/>
    </row>
    <row r="29" spans="1:24" x14ac:dyDescent="0.25">
      <c r="A29" s="3"/>
      <c r="B29" s="3"/>
      <c r="C29" s="17"/>
      <c r="D29" s="18"/>
      <c r="E29" s="3"/>
      <c r="F29" s="13"/>
      <c r="G29" s="12"/>
      <c r="H29" s="3"/>
      <c r="I29" s="13"/>
      <c r="J29" s="12"/>
      <c r="K29" s="3"/>
      <c r="L29" s="13"/>
      <c r="M29" s="12"/>
      <c r="N29" s="3"/>
      <c r="O29" s="13"/>
      <c r="P29" s="12"/>
      <c r="Q29" s="3"/>
      <c r="R29" s="3"/>
      <c r="S29" s="2"/>
      <c r="T29" s="3"/>
      <c r="U29" s="3"/>
      <c r="V29" s="3"/>
      <c r="W29" s="2"/>
      <c r="X29" s="3"/>
    </row>
    <row r="30" spans="1:24" x14ac:dyDescent="0.25">
      <c r="A30" s="3" t="s">
        <v>22</v>
      </c>
      <c r="B30" s="3"/>
      <c r="C30" s="17">
        <v>43</v>
      </c>
      <c r="D30" s="18">
        <f>+C30</f>
        <v>43</v>
      </c>
      <c r="E30" s="23"/>
      <c r="F30" s="17">
        <v>26</v>
      </c>
      <c r="G30" s="18">
        <f>+F30</f>
        <v>26</v>
      </c>
      <c r="H30" s="23"/>
      <c r="I30" s="17">
        <v>11</v>
      </c>
      <c r="J30" s="18">
        <f>+I30</f>
        <v>11</v>
      </c>
      <c r="K30" s="23"/>
      <c r="L30" s="19">
        <v>7</v>
      </c>
      <c r="M30" s="20">
        <f>+L30</f>
        <v>7</v>
      </c>
      <c r="N30" s="3"/>
      <c r="O30" s="19">
        <f t="shared" ref="O30:P32" si="1">+C30+F30+I30+L30</f>
        <v>87</v>
      </c>
      <c r="P30" s="20">
        <f t="shared" si="1"/>
        <v>87</v>
      </c>
      <c r="Q30" s="3"/>
      <c r="R30" s="3"/>
      <c r="S30" s="2"/>
      <c r="T30" s="3"/>
      <c r="U30" s="3"/>
      <c r="V30" s="3"/>
      <c r="W30" s="2"/>
      <c r="X30" s="3"/>
    </row>
    <row r="31" spans="1:24" x14ac:dyDescent="0.25">
      <c r="A31" s="3" t="s">
        <v>23</v>
      </c>
      <c r="B31" s="3"/>
      <c r="C31" s="36">
        <v>-46</v>
      </c>
      <c r="D31" s="37">
        <f>+C31</f>
        <v>-46</v>
      </c>
      <c r="E31" s="38"/>
      <c r="F31" s="17">
        <v>-45</v>
      </c>
      <c r="G31" s="18">
        <f>+F31</f>
        <v>-45</v>
      </c>
      <c r="H31" s="23"/>
      <c r="I31" s="17">
        <v>-48</v>
      </c>
      <c r="J31" s="18">
        <f>+I31</f>
        <v>-48</v>
      </c>
      <c r="K31" s="23"/>
      <c r="L31" s="19">
        <v>-45</v>
      </c>
      <c r="M31" s="20">
        <f>+L31</f>
        <v>-45</v>
      </c>
      <c r="N31" s="3"/>
      <c r="O31" s="19">
        <f t="shared" si="1"/>
        <v>-184</v>
      </c>
      <c r="P31" s="20">
        <f t="shared" si="1"/>
        <v>-184</v>
      </c>
      <c r="Q31" s="3"/>
      <c r="R31" s="3"/>
      <c r="S31" s="2"/>
      <c r="T31" s="3"/>
      <c r="U31" s="3"/>
      <c r="V31" s="3"/>
      <c r="W31" s="2"/>
      <c r="X31" s="3"/>
    </row>
    <row r="32" spans="1:24" x14ac:dyDescent="0.25">
      <c r="A32" s="3" t="s">
        <v>24</v>
      </c>
      <c r="B32" s="3"/>
      <c r="C32" s="39">
        <v>5</v>
      </c>
      <c r="D32" s="40">
        <f>+C32</f>
        <v>5</v>
      </c>
      <c r="E32" s="38"/>
      <c r="F32" s="41">
        <v>24</v>
      </c>
      <c r="G32" s="32">
        <f>+F32</f>
        <v>24</v>
      </c>
      <c r="H32" s="23"/>
      <c r="I32" s="41">
        <v>35</v>
      </c>
      <c r="J32" s="32">
        <f>+I32</f>
        <v>35</v>
      </c>
      <c r="K32" s="23"/>
      <c r="L32" s="42">
        <v>28</v>
      </c>
      <c r="M32" s="33">
        <f>+L32</f>
        <v>28</v>
      </c>
      <c r="N32" s="3"/>
      <c r="O32" s="42">
        <f t="shared" si="1"/>
        <v>92</v>
      </c>
      <c r="P32" s="33">
        <f t="shared" si="1"/>
        <v>92</v>
      </c>
      <c r="Q32" s="3"/>
      <c r="R32" s="3"/>
      <c r="S32" s="2"/>
      <c r="T32" s="3"/>
      <c r="U32" s="3"/>
      <c r="V32" s="3"/>
      <c r="W32" s="2"/>
      <c r="X32" s="3"/>
    </row>
    <row r="33" spans="1:24" x14ac:dyDescent="0.25">
      <c r="A33" s="2"/>
      <c r="B33" s="3" t="s">
        <v>25</v>
      </c>
      <c r="C33" s="17">
        <f>SUM(C30:C32)</f>
        <v>2</v>
      </c>
      <c r="D33" s="18">
        <f>SUM(D30:D32)</f>
        <v>2</v>
      </c>
      <c r="E33" s="23"/>
      <c r="F33" s="17">
        <f>SUM(F30:F32)</f>
        <v>5</v>
      </c>
      <c r="G33" s="18">
        <f>SUM(G30:G32)</f>
        <v>5</v>
      </c>
      <c r="H33" s="23"/>
      <c r="I33" s="17">
        <f>SUM(I30:I32)</f>
        <v>-2</v>
      </c>
      <c r="J33" s="18">
        <f>SUM(J30:J32)</f>
        <v>-2</v>
      </c>
      <c r="K33" s="23"/>
      <c r="L33" s="17">
        <f>SUM(L30:L32)</f>
        <v>-10</v>
      </c>
      <c r="M33" s="43">
        <f>SUM(M30:M32)</f>
        <v>-10</v>
      </c>
      <c r="N33" s="3"/>
      <c r="O33" s="17">
        <f>SUM(O30:O32)</f>
        <v>-5</v>
      </c>
      <c r="P33" s="43">
        <f>SUM(P30:P32)</f>
        <v>-5</v>
      </c>
      <c r="Q33" s="3"/>
      <c r="R33" s="3"/>
      <c r="S33" s="2"/>
      <c r="T33" s="3"/>
      <c r="U33" s="3"/>
      <c r="V33" s="3"/>
      <c r="W33" s="2"/>
      <c r="X33" s="3"/>
    </row>
    <row r="34" spans="1:24" x14ac:dyDescent="0.25">
      <c r="A34" s="3"/>
      <c r="B34" s="3"/>
      <c r="C34" s="17"/>
      <c r="D34" s="18"/>
      <c r="E34" s="3"/>
      <c r="F34" s="17"/>
      <c r="G34" s="18"/>
      <c r="H34" s="23"/>
      <c r="I34" s="17"/>
      <c r="J34" s="18"/>
      <c r="K34" s="23"/>
      <c r="L34" s="17"/>
      <c r="M34" s="12"/>
      <c r="N34" s="3"/>
      <c r="O34" s="17"/>
      <c r="P34" s="12"/>
      <c r="Q34" s="3"/>
      <c r="R34" s="3"/>
      <c r="S34" s="2"/>
      <c r="T34" s="3"/>
      <c r="U34" s="3"/>
      <c r="V34" s="3"/>
      <c r="W34" s="2"/>
      <c r="X34" s="3"/>
    </row>
    <row r="35" spans="1:24" x14ac:dyDescent="0.25">
      <c r="A35" s="3" t="s">
        <v>26</v>
      </c>
      <c r="B35" s="3"/>
      <c r="C35" s="36">
        <v>24</v>
      </c>
      <c r="D35" s="37">
        <f>+C35</f>
        <v>24</v>
      </c>
      <c r="E35" s="44"/>
      <c r="F35" s="17">
        <v>114</v>
      </c>
      <c r="G35" s="18">
        <f>+F35</f>
        <v>114</v>
      </c>
      <c r="H35" s="23"/>
      <c r="I35" s="17">
        <v>38</v>
      </c>
      <c r="J35" s="18">
        <f>+I35</f>
        <v>38</v>
      </c>
      <c r="K35" s="23"/>
      <c r="L35" s="19">
        <v>48</v>
      </c>
      <c r="M35" s="20">
        <f>+L35</f>
        <v>48</v>
      </c>
      <c r="N35" s="3"/>
      <c r="O35" s="19">
        <f>+C35+F35+I35+L35</f>
        <v>224</v>
      </c>
      <c r="P35" s="20">
        <f>+D35+G35+J35+M35</f>
        <v>224</v>
      </c>
      <c r="Q35" s="3"/>
      <c r="R35" s="3"/>
      <c r="S35" s="2"/>
      <c r="T35" s="3"/>
      <c r="U35" s="3"/>
      <c r="V35" s="3"/>
      <c r="W35" s="2"/>
      <c r="X35" s="3"/>
    </row>
    <row r="36" spans="1:24" x14ac:dyDescent="0.25">
      <c r="A36" s="3"/>
      <c r="B36" s="3"/>
      <c r="C36" s="17"/>
      <c r="D36" s="18"/>
      <c r="E36" s="3"/>
      <c r="F36" s="17"/>
      <c r="G36" s="18"/>
      <c r="H36" s="23"/>
      <c r="I36" s="17"/>
      <c r="J36" s="18"/>
      <c r="K36" s="23"/>
      <c r="L36" s="17"/>
      <c r="M36" s="12"/>
      <c r="N36" s="3"/>
      <c r="O36" s="17"/>
      <c r="P36" s="12"/>
      <c r="Q36" s="3"/>
      <c r="R36" s="3"/>
      <c r="S36" s="2"/>
      <c r="T36" s="3"/>
      <c r="U36" s="3"/>
      <c r="V36" s="3"/>
      <c r="W36" s="2"/>
      <c r="X36" s="3"/>
    </row>
    <row r="37" spans="1:24" ht="15.75" thickBot="1" x14ac:dyDescent="0.3">
      <c r="A37" s="3" t="s">
        <v>27</v>
      </c>
      <c r="B37" s="3"/>
      <c r="C37" s="45">
        <f>+C28+C33-C35</f>
        <v>-22756</v>
      </c>
      <c r="D37" s="46">
        <f>+D28+D33-D35</f>
        <v>3754</v>
      </c>
      <c r="E37" s="3"/>
      <c r="F37" s="45">
        <f>+F28+F33-F35</f>
        <v>-17646</v>
      </c>
      <c r="G37" s="46">
        <f>+G28+G33-G35</f>
        <v>7778</v>
      </c>
      <c r="H37" s="3"/>
      <c r="I37" s="45">
        <f>+I28+I33-I35</f>
        <v>-6934</v>
      </c>
      <c r="J37" s="46">
        <f>+J28+J33-J35</f>
        <v>3554</v>
      </c>
      <c r="K37" s="3"/>
      <c r="L37" s="45">
        <f>+L28+L33-L35</f>
        <v>-5214</v>
      </c>
      <c r="M37" s="46">
        <f>+M28+M33-M35</f>
        <v>3747</v>
      </c>
      <c r="N37" s="3"/>
      <c r="O37" s="45">
        <f>+O28+O33-O35</f>
        <v>-52550</v>
      </c>
      <c r="P37" s="46">
        <f>+P28+P33-P35</f>
        <v>18833</v>
      </c>
      <c r="Q37" s="3"/>
      <c r="R37" s="3"/>
      <c r="S37" s="2"/>
      <c r="T37" s="3"/>
      <c r="U37" s="3"/>
      <c r="V37" s="3"/>
      <c r="W37" s="2"/>
      <c r="X37" s="3"/>
    </row>
    <row r="38" spans="1:24" ht="15.75" thickTop="1" x14ac:dyDescent="0.25">
      <c r="A38" s="3"/>
      <c r="B38" s="3"/>
      <c r="C38" s="13"/>
      <c r="D38" s="12"/>
      <c r="E38" s="3"/>
      <c r="F38" s="13"/>
      <c r="G38" s="12"/>
      <c r="H38" s="3"/>
      <c r="I38" s="13"/>
      <c r="J38" s="12"/>
      <c r="K38" s="3"/>
      <c r="L38" s="13"/>
      <c r="M38" s="12"/>
      <c r="N38" s="3"/>
      <c r="O38" s="13"/>
      <c r="P38" s="12"/>
      <c r="Q38" s="3"/>
      <c r="R38" s="3"/>
      <c r="S38" s="2"/>
      <c r="T38" s="3"/>
      <c r="U38" s="3"/>
      <c r="V38" s="3"/>
      <c r="W38" s="2"/>
      <c r="X38" s="3"/>
    </row>
    <row r="39" spans="1:24" x14ac:dyDescent="0.25">
      <c r="A39" s="47" t="s">
        <v>28</v>
      </c>
      <c r="B39" s="47"/>
      <c r="C39" s="13"/>
      <c r="D39" s="12"/>
      <c r="E39" s="3"/>
      <c r="F39" s="13"/>
      <c r="G39" s="12"/>
      <c r="H39" s="3"/>
      <c r="I39" s="13"/>
      <c r="J39" s="12"/>
      <c r="K39" s="3"/>
      <c r="L39" s="13"/>
      <c r="M39" s="12"/>
      <c r="N39" s="3"/>
      <c r="O39" s="13"/>
      <c r="P39" s="12"/>
      <c r="Q39" s="3"/>
      <c r="R39" s="3"/>
      <c r="S39" s="2"/>
      <c r="T39" s="3"/>
      <c r="U39" s="3"/>
      <c r="V39" s="3"/>
      <c r="W39" s="2"/>
      <c r="X39" s="3"/>
    </row>
    <row r="40" spans="1:24" x14ac:dyDescent="0.25">
      <c r="A40" s="3"/>
      <c r="B40" s="3"/>
      <c r="C40" s="13"/>
      <c r="D40" s="12"/>
      <c r="E40" s="3"/>
      <c r="F40" s="13"/>
      <c r="G40" s="12"/>
      <c r="H40" s="3"/>
      <c r="I40" s="13"/>
      <c r="J40" s="12"/>
      <c r="K40" s="3"/>
      <c r="L40" s="13"/>
      <c r="M40" s="12"/>
      <c r="N40" s="3"/>
      <c r="O40" s="13"/>
      <c r="P40" s="12"/>
      <c r="Q40" s="3"/>
      <c r="R40" s="3"/>
      <c r="S40" s="2"/>
      <c r="T40" s="3"/>
      <c r="U40" s="3"/>
      <c r="V40" s="3"/>
      <c r="W40" s="2"/>
      <c r="X40" s="3"/>
    </row>
    <row r="41" spans="1:24" x14ac:dyDescent="0.25">
      <c r="A41" s="3" t="s">
        <v>86</v>
      </c>
      <c r="B41" s="3"/>
      <c r="C41" s="48"/>
      <c r="D41" s="49">
        <v>504</v>
      </c>
      <c r="E41" s="44"/>
      <c r="F41" s="50"/>
      <c r="G41" s="51">
        <v>331</v>
      </c>
      <c r="H41" s="23"/>
      <c r="I41" s="50"/>
      <c r="J41" s="51">
        <v>306</v>
      </c>
      <c r="K41" s="23"/>
      <c r="L41" s="17"/>
      <c r="M41" s="51">
        <v>361</v>
      </c>
      <c r="N41" s="3"/>
      <c r="O41" s="17"/>
      <c r="P41" s="51">
        <f t="shared" ref="P41:P46" si="2">+D41+G41+J41+M41</f>
        <v>1502</v>
      </c>
      <c r="Q41" s="3"/>
      <c r="R41" s="3"/>
      <c r="S41" s="2"/>
      <c r="T41" s="3"/>
      <c r="U41" s="3"/>
      <c r="V41" s="3"/>
      <c r="W41" s="2"/>
      <c r="X41" s="3"/>
    </row>
    <row r="42" spans="1:24" x14ac:dyDescent="0.25">
      <c r="A42" s="3" t="s">
        <v>87</v>
      </c>
      <c r="B42" s="3"/>
      <c r="C42" s="48"/>
      <c r="D42" s="52">
        <v>1516</v>
      </c>
      <c r="E42" s="44"/>
      <c r="F42" s="50"/>
      <c r="G42" s="18">
        <v>3188</v>
      </c>
      <c r="H42" s="23"/>
      <c r="I42" s="50"/>
      <c r="J42" s="18">
        <v>2806</v>
      </c>
      <c r="K42" s="23"/>
      <c r="L42" s="17"/>
      <c r="M42" s="20">
        <f>L13</f>
        <v>2042</v>
      </c>
      <c r="N42" s="3"/>
      <c r="O42" s="17"/>
      <c r="P42" s="20">
        <f t="shared" si="2"/>
        <v>9552</v>
      </c>
      <c r="Q42" s="3"/>
      <c r="R42" s="3"/>
      <c r="S42" s="2"/>
      <c r="T42" s="3"/>
      <c r="U42" s="3"/>
      <c r="V42" s="3"/>
      <c r="W42" s="2"/>
      <c r="X42" s="3"/>
    </row>
    <row r="43" spans="1:24" x14ac:dyDescent="0.25">
      <c r="A43" s="3" t="s">
        <v>29</v>
      </c>
      <c r="B43" s="3"/>
      <c r="C43" s="48"/>
      <c r="D43" s="52">
        <v>1642</v>
      </c>
      <c r="E43" s="44"/>
      <c r="F43" s="50"/>
      <c r="G43" s="18">
        <v>1233</v>
      </c>
      <c r="H43" s="23"/>
      <c r="I43" s="50"/>
      <c r="J43" s="18">
        <v>886</v>
      </c>
      <c r="K43" s="23"/>
      <c r="L43" s="17"/>
      <c r="M43" s="20">
        <v>1067</v>
      </c>
      <c r="N43" s="3"/>
      <c r="O43" s="17"/>
      <c r="P43" s="20">
        <f t="shared" si="2"/>
        <v>4828</v>
      </c>
      <c r="Q43" s="3"/>
      <c r="R43" s="3"/>
      <c r="S43" s="2"/>
      <c r="T43" s="3"/>
      <c r="U43" s="3"/>
      <c r="V43" s="3"/>
      <c r="W43" s="2"/>
      <c r="X43" s="3"/>
    </row>
    <row r="44" spans="1:24" x14ac:dyDescent="0.25">
      <c r="A44" s="3" t="s">
        <v>30</v>
      </c>
      <c r="B44" s="3"/>
      <c r="C44" s="48"/>
      <c r="D44" s="52">
        <v>1298</v>
      </c>
      <c r="E44" s="44"/>
      <c r="F44" s="50"/>
      <c r="G44" s="18">
        <v>831</v>
      </c>
      <c r="H44" s="23"/>
      <c r="I44" s="50"/>
      <c r="J44" s="18">
        <v>1127</v>
      </c>
      <c r="K44" s="23"/>
      <c r="L44" s="17"/>
      <c r="M44" s="20">
        <v>1245</v>
      </c>
      <c r="N44" s="3"/>
      <c r="O44" s="17"/>
      <c r="P44" s="20">
        <f t="shared" si="2"/>
        <v>4501</v>
      </c>
      <c r="Q44" s="3"/>
      <c r="R44" s="3"/>
      <c r="S44" s="2"/>
      <c r="T44" s="3"/>
      <c r="U44" s="3"/>
      <c r="V44" s="3"/>
      <c r="W44" s="2"/>
      <c r="X44" s="3"/>
    </row>
    <row r="45" spans="1:24" x14ac:dyDescent="0.25">
      <c r="A45" s="3" t="s">
        <v>90</v>
      </c>
      <c r="B45" s="3"/>
      <c r="C45" s="48"/>
      <c r="D45" s="52">
        <v>4583</v>
      </c>
      <c r="E45" s="44"/>
      <c r="F45" s="50"/>
      <c r="G45" s="18">
        <v>1855</v>
      </c>
      <c r="H45" s="23"/>
      <c r="I45" s="50"/>
      <c r="J45" s="18">
        <v>1407</v>
      </c>
      <c r="K45" s="23"/>
      <c r="L45" s="17"/>
      <c r="M45" s="20">
        <v>1693</v>
      </c>
      <c r="N45" s="3"/>
      <c r="O45" s="17"/>
      <c r="P45" s="20">
        <f t="shared" si="2"/>
        <v>9538</v>
      </c>
      <c r="Q45" s="3"/>
      <c r="R45" s="3"/>
      <c r="S45" s="2"/>
      <c r="T45" s="3"/>
      <c r="U45" s="3"/>
      <c r="V45" s="3"/>
      <c r="W45" s="2"/>
      <c r="X45" s="3"/>
    </row>
    <row r="46" spans="1:24" x14ac:dyDescent="0.25">
      <c r="A46" s="3" t="s">
        <v>31</v>
      </c>
      <c r="B46" s="3"/>
      <c r="C46" s="48"/>
      <c r="D46" s="52">
        <v>669</v>
      </c>
      <c r="E46" s="44"/>
      <c r="F46" s="50"/>
      <c r="G46" s="18">
        <v>2795</v>
      </c>
      <c r="H46" s="23"/>
      <c r="I46" s="50"/>
      <c r="J46" s="18">
        <v>2552</v>
      </c>
      <c r="K46" s="23"/>
      <c r="L46" s="17"/>
      <c r="M46" s="20">
        <f>L25</f>
        <v>2553</v>
      </c>
      <c r="N46" s="3"/>
      <c r="O46" s="17"/>
      <c r="P46" s="20">
        <f t="shared" si="2"/>
        <v>8569</v>
      </c>
      <c r="Q46" s="3"/>
      <c r="R46" s="3"/>
      <c r="S46" s="2"/>
      <c r="T46" s="3"/>
      <c r="U46" s="3"/>
      <c r="V46" s="3"/>
      <c r="W46" s="2"/>
      <c r="X46" s="3"/>
    </row>
    <row r="47" spans="1:24" ht="15.75" thickBot="1" x14ac:dyDescent="0.3">
      <c r="A47" s="3" t="s">
        <v>32</v>
      </c>
      <c r="B47" s="3"/>
      <c r="C47" s="48"/>
      <c r="D47" s="53">
        <f>SUM(D41:D46)</f>
        <v>10212</v>
      </c>
      <c r="E47" s="44"/>
      <c r="F47" s="50"/>
      <c r="G47" s="54">
        <f>SUM(G41:G46)</f>
        <v>10233</v>
      </c>
      <c r="H47" s="23"/>
      <c r="I47" s="50"/>
      <c r="J47" s="53">
        <f>SUM(J41:J46)</f>
        <v>9084</v>
      </c>
      <c r="K47" s="23"/>
      <c r="L47" s="17"/>
      <c r="M47" s="53">
        <f>SUM(M41:M46)</f>
        <v>8961</v>
      </c>
      <c r="N47" s="3"/>
      <c r="O47" s="17"/>
      <c r="P47" s="53">
        <f>SUM(P41:P46)</f>
        <v>38490</v>
      </c>
      <c r="Q47" s="3"/>
      <c r="R47" s="3"/>
      <c r="S47" s="2"/>
      <c r="T47" s="3"/>
      <c r="U47" s="3"/>
      <c r="V47" s="3"/>
      <c r="W47" s="2"/>
      <c r="X47" s="3"/>
    </row>
    <row r="48" spans="1:24" x14ac:dyDescent="0.25">
      <c r="A48" s="55" t="s">
        <v>33</v>
      </c>
      <c r="B48" s="3"/>
      <c r="C48" s="48"/>
      <c r="D48" s="49">
        <f>+C12+C24</f>
        <v>16298</v>
      </c>
      <c r="E48" s="44"/>
      <c r="F48" s="50"/>
      <c r="G48" s="49">
        <f>+F12+F24</f>
        <v>15191</v>
      </c>
      <c r="H48" s="23"/>
      <c r="I48" s="50"/>
      <c r="J48" s="49">
        <f>+I12+I24</f>
        <v>1404</v>
      </c>
      <c r="K48" s="23"/>
      <c r="L48" s="17"/>
      <c r="M48" s="49">
        <f>+L12+L24</f>
        <v>0</v>
      </c>
      <c r="N48" s="3"/>
      <c r="O48" s="17"/>
      <c r="P48" s="49">
        <f>+D48+G48+J48+M48</f>
        <v>32893</v>
      </c>
      <c r="Q48" s="3"/>
      <c r="R48" s="3"/>
      <c r="S48" s="2"/>
      <c r="T48" s="3"/>
      <c r="U48" s="3"/>
      <c r="V48" s="3"/>
      <c r="W48" s="2"/>
      <c r="X48" s="3"/>
    </row>
    <row r="49" spans="1:24" ht="15.75" thickBot="1" x14ac:dyDescent="0.3">
      <c r="A49" s="3" t="s">
        <v>34</v>
      </c>
      <c r="B49" s="3"/>
      <c r="C49" s="48"/>
      <c r="D49" s="53">
        <f>SUM(D47:D48)</f>
        <v>26510</v>
      </c>
      <c r="E49" s="44"/>
      <c r="F49" s="50"/>
      <c r="G49" s="54">
        <f>SUM(G47:G48)</f>
        <v>25424</v>
      </c>
      <c r="H49" s="23"/>
      <c r="I49" s="50"/>
      <c r="J49" s="53">
        <f>SUM(J47:J48)</f>
        <v>10488</v>
      </c>
      <c r="K49" s="23"/>
      <c r="L49" s="17"/>
      <c r="M49" s="53">
        <f>SUM(M47:M48)</f>
        <v>8961</v>
      </c>
      <c r="N49" s="3"/>
      <c r="O49" s="17"/>
      <c r="P49" s="53">
        <f>SUM(P47:P48)</f>
        <v>71383</v>
      </c>
      <c r="Q49" s="3"/>
      <c r="R49" s="3"/>
      <c r="S49" s="2"/>
      <c r="T49" s="3"/>
      <c r="U49" s="3"/>
      <c r="V49" s="3"/>
      <c r="W49" s="2"/>
      <c r="X49" s="3"/>
    </row>
    <row r="50" spans="1:24" x14ac:dyDescent="0.25">
      <c r="A50" s="3"/>
      <c r="B50" s="3"/>
      <c r="C50" s="13"/>
      <c r="D50" s="12"/>
      <c r="E50" s="3"/>
      <c r="F50" s="13"/>
      <c r="G50" s="18"/>
      <c r="H50" s="23"/>
      <c r="I50" s="13"/>
      <c r="J50" s="18"/>
      <c r="K50" s="23"/>
      <c r="L50" s="17"/>
      <c r="M50" s="12"/>
      <c r="N50" s="3"/>
      <c r="O50" s="17"/>
      <c r="P50" s="12"/>
      <c r="Q50" s="3"/>
      <c r="R50" s="3"/>
      <c r="S50" s="2"/>
      <c r="T50" s="3"/>
      <c r="U50" s="3"/>
      <c r="V50" s="3"/>
      <c r="W50" s="2"/>
      <c r="X50" s="3"/>
    </row>
    <row r="51" spans="1:24" ht="15.75" thickBot="1" x14ac:dyDescent="0.3">
      <c r="A51" s="3" t="s">
        <v>82</v>
      </c>
      <c r="B51" s="3"/>
      <c r="C51" s="56"/>
      <c r="D51" s="104">
        <f>D37-D49</f>
        <v>-22756</v>
      </c>
      <c r="E51" s="23"/>
      <c r="F51" s="57"/>
      <c r="G51" s="104">
        <f>G37-G49</f>
        <v>-17646</v>
      </c>
      <c r="H51" s="23"/>
      <c r="I51" s="57"/>
      <c r="J51" s="104">
        <f>J37-J49</f>
        <v>-6934</v>
      </c>
      <c r="K51" s="23"/>
      <c r="L51" s="57"/>
      <c r="M51" s="104">
        <f>M37-M49</f>
        <v>-5214</v>
      </c>
      <c r="N51" s="3"/>
      <c r="O51" s="57"/>
      <c r="P51" s="104">
        <f>P37-P49</f>
        <v>-52550</v>
      </c>
      <c r="Q51" s="3"/>
      <c r="R51" s="3"/>
      <c r="S51" s="2"/>
      <c r="T51" s="3"/>
      <c r="U51" s="3"/>
      <c r="V51" s="3"/>
      <c r="W51" s="2"/>
      <c r="X51" s="3"/>
    </row>
    <row r="52" spans="1:24" x14ac:dyDescent="0.25">
      <c r="A52" s="3"/>
      <c r="B52" s="3"/>
      <c r="C52" s="3"/>
      <c r="D52" s="2"/>
      <c r="E52" s="3"/>
      <c r="F52" s="3"/>
      <c r="G52" s="3"/>
      <c r="H52" s="3"/>
      <c r="I52" s="3"/>
      <c r="J52" s="3"/>
      <c r="K52" s="3"/>
      <c r="L52" s="3"/>
      <c r="M52" s="2"/>
      <c r="N52" s="3"/>
      <c r="O52" s="3"/>
      <c r="P52" s="2"/>
      <c r="Q52" s="3"/>
      <c r="R52" s="3"/>
      <c r="S52" s="2"/>
      <c r="T52" s="3"/>
      <c r="U52" s="3"/>
      <c r="V52" s="3"/>
      <c r="W52" s="2"/>
      <c r="X52" s="3"/>
    </row>
    <row r="53" spans="1:24" x14ac:dyDescent="0.25">
      <c r="A53" s="2"/>
      <c r="B53" s="2"/>
      <c r="C53" s="2"/>
      <c r="D53" s="2"/>
      <c r="E53" s="3"/>
      <c r="F53" s="3"/>
      <c r="G53" s="2"/>
      <c r="H53" s="3"/>
      <c r="I53" s="3"/>
      <c r="J53" s="3"/>
      <c r="K53" s="3"/>
      <c r="L53" s="3"/>
      <c r="M53" s="2"/>
      <c r="N53" s="3"/>
      <c r="O53" s="3"/>
      <c r="P53" s="2"/>
      <c r="Q53" s="3"/>
      <c r="R53" s="3"/>
      <c r="S53" s="2"/>
      <c r="T53" s="3"/>
      <c r="U53" s="3"/>
      <c r="V53" s="3"/>
      <c r="W53" s="2"/>
      <c r="X53" s="3"/>
    </row>
    <row r="54" spans="1:24" x14ac:dyDescent="0.25">
      <c r="A54" s="2" t="s">
        <v>83</v>
      </c>
      <c r="B54" s="2"/>
      <c r="C54" s="2"/>
      <c r="D54" s="2"/>
      <c r="E54" s="3"/>
      <c r="F54" s="3"/>
      <c r="G54" s="2"/>
      <c r="H54" s="3"/>
      <c r="I54" s="3"/>
      <c r="J54" s="3"/>
      <c r="K54" s="3"/>
      <c r="L54" s="3"/>
      <c r="M54" s="2"/>
      <c r="N54" s="3"/>
      <c r="O54" s="3"/>
      <c r="P54" s="2"/>
      <c r="Q54" s="3"/>
      <c r="R54" s="3"/>
      <c r="S54" s="2"/>
      <c r="T54" s="3"/>
      <c r="U54" s="3"/>
      <c r="V54" s="3"/>
      <c r="W54" s="2"/>
      <c r="X54" s="3"/>
    </row>
    <row r="55" spans="1:24" x14ac:dyDescent="0.25">
      <c r="A55" s="2" t="s">
        <v>84</v>
      </c>
      <c r="B55" s="2"/>
      <c r="C55" s="2"/>
      <c r="D55" s="2"/>
      <c r="E55" s="3"/>
      <c r="F55" s="3"/>
      <c r="G55" s="2"/>
      <c r="H55" s="3"/>
      <c r="I55" s="3"/>
      <c r="J55" s="3"/>
      <c r="K55" s="3"/>
      <c r="L55" s="3"/>
      <c r="M55" s="2"/>
      <c r="N55" s="3"/>
      <c r="O55" s="3"/>
      <c r="P55" s="2"/>
      <c r="Q55" s="3"/>
      <c r="R55" s="3"/>
      <c r="S55" s="2"/>
      <c r="T55" s="3"/>
      <c r="U55" s="3"/>
      <c r="V55" s="3"/>
      <c r="W55" s="2"/>
      <c r="X55" s="3"/>
    </row>
    <row r="56" spans="1:24" x14ac:dyDescent="0.25">
      <c r="A56" s="2"/>
      <c r="B56" s="2"/>
      <c r="C56" s="2"/>
      <c r="D56" s="2"/>
      <c r="E56" s="3"/>
      <c r="F56" s="3"/>
      <c r="G56" s="2"/>
      <c r="H56" s="3"/>
      <c r="I56" s="3"/>
      <c r="J56" s="3"/>
      <c r="K56" s="3"/>
      <c r="L56" s="3"/>
      <c r="M56" s="2"/>
      <c r="N56" s="3"/>
      <c r="O56" s="3"/>
      <c r="P56" s="2"/>
      <c r="Q56" s="3"/>
      <c r="R56" s="3"/>
      <c r="S56" s="2"/>
      <c r="T56" s="3"/>
      <c r="U56" s="3"/>
      <c r="V56" s="3"/>
      <c r="W56" s="2"/>
      <c r="X56" s="3"/>
    </row>
    <row r="57" spans="1:24" x14ac:dyDescent="0.25">
      <c r="A57" s="2"/>
      <c r="B57" s="2"/>
      <c r="C57" s="2"/>
      <c r="D57" s="2"/>
      <c r="E57" s="3"/>
      <c r="F57" s="3"/>
      <c r="G57" s="2"/>
      <c r="H57" s="3"/>
      <c r="I57" s="3"/>
      <c r="J57" s="3"/>
      <c r="K57" s="3"/>
      <c r="L57" s="3"/>
      <c r="M57" s="2"/>
      <c r="N57" s="3"/>
      <c r="O57" s="3"/>
      <c r="P57" s="2"/>
      <c r="Q57" s="3"/>
      <c r="R57" s="3"/>
      <c r="S57" s="2"/>
      <c r="T57" s="3"/>
      <c r="U57" s="3"/>
      <c r="V57" s="3"/>
      <c r="W57" s="2"/>
      <c r="X57" s="3"/>
    </row>
    <row r="58" spans="1:24" x14ac:dyDescent="0.25">
      <c r="A58" s="1" t="s">
        <v>0</v>
      </c>
      <c r="B58" s="2"/>
      <c r="C58" s="2"/>
      <c r="D58" s="2"/>
      <c r="E58" s="3"/>
      <c r="F58" s="3"/>
      <c r="G58" s="2"/>
      <c r="H58" s="3"/>
      <c r="I58" s="3"/>
      <c r="J58" s="3"/>
      <c r="K58" s="3"/>
      <c r="L58" s="3"/>
      <c r="M58" s="2"/>
      <c r="N58" s="3"/>
      <c r="O58" s="3"/>
      <c r="P58" s="2"/>
      <c r="Q58" s="3"/>
      <c r="R58" s="3"/>
      <c r="S58" s="2"/>
      <c r="T58" s="3"/>
      <c r="U58" s="3"/>
      <c r="V58" s="3"/>
      <c r="W58" s="2"/>
      <c r="X58" s="3"/>
    </row>
    <row r="59" spans="1:24" x14ac:dyDescent="0.25">
      <c r="A59" s="1" t="s">
        <v>1</v>
      </c>
      <c r="B59" s="2"/>
      <c r="C59" s="2"/>
      <c r="D59" s="2"/>
      <c r="E59" s="3"/>
      <c r="F59" s="3"/>
      <c r="G59" s="2"/>
      <c r="H59" s="3"/>
      <c r="I59" s="3"/>
      <c r="J59" s="3"/>
      <c r="K59" s="3"/>
      <c r="L59" s="3"/>
      <c r="M59" s="2"/>
      <c r="N59" s="3"/>
      <c r="O59" s="3"/>
      <c r="P59" s="2"/>
      <c r="Q59" s="3"/>
      <c r="R59" s="3"/>
      <c r="S59" s="2"/>
      <c r="T59" s="3"/>
      <c r="U59" s="3"/>
      <c r="V59" s="3"/>
      <c r="W59" s="2"/>
      <c r="X59" s="3"/>
    </row>
    <row r="60" spans="1:24" x14ac:dyDescent="0.25">
      <c r="A60" s="1" t="s">
        <v>35</v>
      </c>
      <c r="B60" s="2"/>
      <c r="C60" s="2"/>
      <c r="D60" s="2"/>
      <c r="E60" s="3"/>
      <c r="F60" s="3"/>
      <c r="G60" s="2"/>
      <c r="H60" s="3"/>
      <c r="I60" s="3"/>
      <c r="J60" s="3"/>
      <c r="K60" s="3"/>
      <c r="L60" s="3"/>
      <c r="M60" s="2"/>
      <c r="N60" s="3"/>
      <c r="O60" s="3"/>
      <c r="P60" s="2"/>
      <c r="Q60" s="3"/>
      <c r="R60" s="3"/>
      <c r="S60" s="2"/>
      <c r="T60" s="3"/>
      <c r="U60" s="3"/>
      <c r="V60" s="3"/>
      <c r="W60" s="2"/>
      <c r="X60" s="3"/>
    </row>
    <row r="61" spans="1:24" ht="15.75" thickBot="1" x14ac:dyDescent="0.3">
      <c r="A61" s="5" t="s">
        <v>2</v>
      </c>
      <c r="B61" s="2"/>
      <c r="C61" s="2"/>
      <c r="D61" s="2"/>
      <c r="E61" s="3"/>
      <c r="F61" s="3"/>
      <c r="G61" s="2"/>
      <c r="H61" s="3"/>
      <c r="I61" s="3"/>
      <c r="J61" s="3"/>
      <c r="K61" s="3"/>
      <c r="L61" s="3"/>
      <c r="M61" s="2"/>
      <c r="N61" s="3"/>
      <c r="O61" s="3"/>
      <c r="P61" s="2"/>
      <c r="Q61" s="3"/>
      <c r="R61" s="3"/>
      <c r="S61" s="2"/>
      <c r="T61" s="3"/>
      <c r="U61" s="3"/>
      <c r="V61" s="3"/>
      <c r="W61" s="2"/>
      <c r="X61" s="3"/>
    </row>
    <row r="62" spans="1:24" x14ac:dyDescent="0.25">
      <c r="A62" s="2"/>
      <c r="B62" s="2"/>
      <c r="C62" s="105">
        <v>40628</v>
      </c>
      <c r="D62" s="106"/>
      <c r="E62" s="3"/>
      <c r="F62" s="105">
        <v>40719</v>
      </c>
      <c r="G62" s="107"/>
      <c r="H62" s="10"/>
      <c r="I62" s="105">
        <v>40810</v>
      </c>
      <c r="J62" s="107"/>
      <c r="K62" s="10"/>
      <c r="L62" s="105">
        <v>40908</v>
      </c>
      <c r="M62" s="107"/>
      <c r="N62" s="10"/>
      <c r="O62" s="108"/>
      <c r="P62" s="108"/>
      <c r="Q62" s="3"/>
      <c r="R62" s="3"/>
      <c r="S62" s="2"/>
      <c r="T62" s="3"/>
      <c r="U62" s="3"/>
      <c r="V62" s="3"/>
      <c r="W62" s="2"/>
      <c r="X62" s="3"/>
    </row>
    <row r="63" spans="1:24" x14ac:dyDescent="0.25">
      <c r="A63" s="2"/>
      <c r="B63" s="2"/>
      <c r="C63" s="13"/>
      <c r="D63" s="12"/>
      <c r="E63" s="3"/>
      <c r="F63" s="13"/>
      <c r="G63" s="12"/>
      <c r="H63" s="3"/>
      <c r="I63" s="13"/>
      <c r="J63" s="12"/>
      <c r="K63" s="3"/>
      <c r="L63" s="13"/>
      <c r="M63" s="12"/>
      <c r="N63" s="3"/>
      <c r="O63" s="3"/>
      <c r="P63" s="3"/>
      <c r="Q63" s="3"/>
      <c r="R63" s="3"/>
      <c r="S63" s="2"/>
      <c r="T63" s="3"/>
      <c r="U63" s="3"/>
      <c r="V63" s="3"/>
      <c r="W63" s="2"/>
      <c r="X63" s="3"/>
    </row>
    <row r="64" spans="1:24" x14ac:dyDescent="0.25">
      <c r="A64" s="58" t="s">
        <v>36</v>
      </c>
      <c r="B64" s="2"/>
      <c r="C64" s="13"/>
      <c r="D64" s="12"/>
      <c r="E64" s="3"/>
      <c r="F64" s="13"/>
      <c r="G64" s="12"/>
      <c r="H64" s="3"/>
      <c r="I64" s="13"/>
      <c r="J64" s="12"/>
      <c r="K64" s="3"/>
      <c r="L64" s="13"/>
      <c r="M64" s="12"/>
      <c r="N64" s="3"/>
      <c r="O64" s="3"/>
      <c r="P64" s="3"/>
      <c r="Q64" s="3"/>
      <c r="R64" s="3"/>
      <c r="S64" s="2"/>
      <c r="T64" s="3"/>
      <c r="U64" s="3"/>
      <c r="V64" s="3"/>
      <c r="W64" s="2"/>
      <c r="X64" s="3"/>
    </row>
    <row r="65" spans="1:24" x14ac:dyDescent="0.25">
      <c r="A65" s="59" t="s">
        <v>37</v>
      </c>
      <c r="B65" s="2"/>
      <c r="C65" s="13"/>
      <c r="D65" s="12"/>
      <c r="E65" s="3"/>
      <c r="F65" s="13"/>
      <c r="G65" s="12"/>
      <c r="H65" s="3"/>
      <c r="I65" s="13"/>
      <c r="J65" s="12"/>
      <c r="K65" s="3"/>
      <c r="L65" s="13"/>
      <c r="M65" s="12"/>
      <c r="N65" s="3"/>
      <c r="O65" s="3"/>
      <c r="P65" s="3"/>
      <c r="Q65" s="3"/>
      <c r="R65" s="3"/>
      <c r="S65" s="2"/>
      <c r="T65" s="3"/>
      <c r="U65" s="3"/>
      <c r="V65" s="3"/>
      <c r="W65" s="2"/>
      <c r="X65" s="3"/>
    </row>
    <row r="66" spans="1:24" x14ac:dyDescent="0.25">
      <c r="A66" s="60" t="s">
        <v>38</v>
      </c>
      <c r="B66" s="2"/>
      <c r="C66" s="61"/>
      <c r="D66" s="51">
        <v>29547</v>
      </c>
      <c r="E66" s="3"/>
      <c r="F66" s="61"/>
      <c r="G66" s="51">
        <v>18660</v>
      </c>
      <c r="H66" s="3"/>
      <c r="I66" s="62"/>
      <c r="J66" s="51">
        <v>30249</v>
      </c>
      <c r="K66" s="3"/>
      <c r="L66" s="62"/>
      <c r="M66" s="51">
        <f>39692-754</f>
        <v>38938</v>
      </c>
      <c r="N66" s="3"/>
      <c r="O66" s="63"/>
      <c r="P66" s="23"/>
      <c r="Q66" s="3"/>
      <c r="R66" s="3"/>
      <c r="S66" s="2"/>
      <c r="T66" s="3"/>
      <c r="U66" s="3"/>
      <c r="V66" s="3"/>
      <c r="W66" s="2"/>
      <c r="X66" s="3"/>
    </row>
    <row r="67" spans="1:24" x14ac:dyDescent="0.25">
      <c r="A67" s="60" t="s">
        <v>39</v>
      </c>
      <c r="B67" s="2"/>
      <c r="C67" s="64"/>
      <c r="D67" s="18">
        <v>8999</v>
      </c>
      <c r="E67" s="3"/>
      <c r="F67" s="64"/>
      <c r="G67" s="18">
        <v>8911</v>
      </c>
      <c r="H67" s="3"/>
      <c r="I67" s="62"/>
      <c r="J67" s="18">
        <v>2014</v>
      </c>
      <c r="K67" s="3"/>
      <c r="L67" s="62"/>
      <c r="M67" s="18">
        <v>0</v>
      </c>
      <c r="N67" s="3"/>
      <c r="O67" s="65"/>
      <c r="P67" s="23"/>
      <c r="Q67" s="3"/>
      <c r="R67" s="3"/>
      <c r="S67" s="2"/>
      <c r="T67" s="3"/>
      <c r="U67" s="3"/>
      <c r="V67" s="3"/>
      <c r="W67" s="2"/>
      <c r="X67" s="3"/>
    </row>
    <row r="68" spans="1:24" x14ac:dyDescent="0.25">
      <c r="A68" s="60" t="s">
        <v>40</v>
      </c>
      <c r="B68" s="2"/>
      <c r="C68" s="64"/>
      <c r="D68" s="18">
        <v>1054</v>
      </c>
      <c r="E68" s="3"/>
      <c r="F68" s="64"/>
      <c r="G68" s="18">
        <v>1054</v>
      </c>
      <c r="H68" s="3"/>
      <c r="I68" s="62"/>
      <c r="J68" s="18">
        <v>1054</v>
      </c>
      <c r="K68" s="3"/>
      <c r="L68" s="62"/>
      <c r="M68" s="18">
        <v>754</v>
      </c>
      <c r="N68" s="3"/>
      <c r="O68" s="65"/>
      <c r="P68" s="23"/>
      <c r="Q68" s="3"/>
      <c r="R68" s="3"/>
      <c r="S68" s="2"/>
      <c r="T68" s="3"/>
      <c r="U68" s="3"/>
      <c r="V68" s="3"/>
      <c r="W68" s="2"/>
      <c r="X68" s="3"/>
    </row>
    <row r="69" spans="1:24" x14ac:dyDescent="0.25">
      <c r="A69" s="60" t="s">
        <v>41</v>
      </c>
      <c r="B69" s="2"/>
      <c r="C69" s="64"/>
      <c r="D69" s="18">
        <v>54342</v>
      </c>
      <c r="E69" s="3"/>
      <c r="F69" s="64"/>
      <c r="G69" s="18">
        <v>57940</v>
      </c>
      <c r="H69" s="3"/>
      <c r="I69" s="62"/>
      <c r="J69" s="18">
        <v>47901</v>
      </c>
      <c r="K69" s="3"/>
      <c r="L69" s="62"/>
      <c r="M69" s="18">
        <v>47943</v>
      </c>
      <c r="N69" s="3"/>
      <c r="O69" s="65"/>
      <c r="P69" s="23"/>
      <c r="Q69" s="3"/>
      <c r="R69" s="3"/>
      <c r="S69" s="2"/>
      <c r="T69" s="3"/>
      <c r="U69" s="3"/>
      <c r="V69" s="3"/>
      <c r="W69" s="2"/>
      <c r="X69" s="3"/>
    </row>
    <row r="70" spans="1:24" x14ac:dyDescent="0.25">
      <c r="A70" s="60" t="s">
        <v>42</v>
      </c>
      <c r="B70" s="2"/>
      <c r="C70" s="64"/>
      <c r="D70" s="18">
        <v>49380</v>
      </c>
      <c r="E70" s="3"/>
      <c r="F70" s="64"/>
      <c r="G70" s="18">
        <v>38489</v>
      </c>
      <c r="H70" s="3"/>
      <c r="I70" s="62"/>
      <c r="J70" s="18">
        <v>44152</v>
      </c>
      <c r="K70" s="3"/>
      <c r="L70" s="62"/>
      <c r="M70" s="18">
        <f>44283+321</f>
        <v>44604</v>
      </c>
      <c r="N70" s="3"/>
      <c r="O70" s="65"/>
      <c r="P70" s="23"/>
      <c r="Q70" s="3"/>
      <c r="R70" s="3"/>
      <c r="S70" s="2"/>
      <c r="T70" s="3"/>
      <c r="U70" s="3"/>
      <c r="V70" s="3"/>
      <c r="W70" s="2"/>
      <c r="X70" s="3"/>
    </row>
    <row r="71" spans="1:24" x14ac:dyDescent="0.25">
      <c r="A71" s="60" t="s">
        <v>43</v>
      </c>
      <c r="B71" s="2"/>
      <c r="C71" s="64"/>
      <c r="D71" s="18">
        <v>9854</v>
      </c>
      <c r="E71" s="3"/>
      <c r="F71" s="64"/>
      <c r="G71" s="18">
        <v>10835</v>
      </c>
      <c r="H71" s="3"/>
      <c r="I71" s="62"/>
      <c r="J71" s="18">
        <v>8932</v>
      </c>
      <c r="K71" s="3"/>
      <c r="L71" s="62"/>
      <c r="M71" s="18">
        <v>8324</v>
      </c>
      <c r="N71" s="3"/>
      <c r="O71" s="65"/>
      <c r="P71" s="23"/>
      <c r="Q71" s="3"/>
      <c r="R71" s="3"/>
      <c r="S71" s="2"/>
      <c r="T71" s="3"/>
      <c r="U71" s="3"/>
      <c r="V71" s="3"/>
      <c r="W71" s="2"/>
      <c r="X71" s="3"/>
    </row>
    <row r="72" spans="1:24" x14ac:dyDescent="0.25">
      <c r="A72" s="60" t="s">
        <v>44</v>
      </c>
      <c r="B72" s="2"/>
      <c r="C72" s="64"/>
      <c r="D72" s="32">
        <v>2838</v>
      </c>
      <c r="E72" s="3"/>
      <c r="F72" s="64"/>
      <c r="G72" s="32">
        <v>5340</v>
      </c>
      <c r="H72" s="3"/>
      <c r="I72" s="62"/>
      <c r="J72" s="32">
        <v>6493</v>
      </c>
      <c r="K72" s="3"/>
      <c r="L72" s="62"/>
      <c r="M72" s="32">
        <v>4429</v>
      </c>
      <c r="N72" s="3"/>
      <c r="O72" s="65"/>
      <c r="P72" s="23"/>
      <c r="Q72" s="3"/>
      <c r="R72" s="3"/>
      <c r="S72" s="2"/>
      <c r="T72" s="3"/>
      <c r="U72" s="3"/>
      <c r="V72" s="3"/>
      <c r="W72" s="2"/>
      <c r="X72" s="3"/>
    </row>
    <row r="73" spans="1:24" x14ac:dyDescent="0.25">
      <c r="A73" s="59" t="s">
        <v>45</v>
      </c>
      <c r="B73" s="2"/>
      <c r="C73" s="64"/>
      <c r="D73" s="20">
        <f>SUM(D66:D72)</f>
        <v>156014</v>
      </c>
      <c r="E73" s="3"/>
      <c r="F73" s="64"/>
      <c r="G73" s="20">
        <f>SUM(G66:G72)</f>
        <v>141229</v>
      </c>
      <c r="H73" s="3"/>
      <c r="I73" s="64"/>
      <c r="J73" s="20">
        <f>SUM(J66:J72)</f>
        <v>140795</v>
      </c>
      <c r="K73" s="3"/>
      <c r="L73" s="64"/>
      <c r="M73" s="20">
        <f>SUM(M66:M72)</f>
        <v>144992</v>
      </c>
      <c r="N73" s="3"/>
      <c r="O73" s="65"/>
      <c r="P73" s="23"/>
      <c r="Q73" s="3"/>
      <c r="R73" s="3"/>
      <c r="S73" s="2"/>
      <c r="T73" s="3"/>
      <c r="U73" s="3"/>
      <c r="V73" s="3"/>
      <c r="W73" s="2"/>
      <c r="X73" s="3"/>
    </row>
    <row r="74" spans="1:24" x14ac:dyDescent="0.25">
      <c r="A74" s="59"/>
      <c r="B74" s="2"/>
      <c r="C74" s="64"/>
      <c r="D74" s="12"/>
      <c r="E74" s="3"/>
      <c r="F74" s="64"/>
      <c r="G74" s="18"/>
      <c r="H74" s="3"/>
      <c r="I74" s="62"/>
      <c r="J74" s="18"/>
      <c r="K74" s="3"/>
      <c r="L74" s="62"/>
      <c r="M74" s="18"/>
      <c r="N74" s="3"/>
      <c r="O74" s="65"/>
      <c r="P74" s="23"/>
      <c r="Q74" s="3"/>
      <c r="R74" s="3"/>
      <c r="S74" s="2"/>
      <c r="T74" s="3"/>
      <c r="U74" s="3"/>
      <c r="V74" s="3"/>
      <c r="W74" s="2"/>
      <c r="X74" s="3"/>
    </row>
    <row r="75" spans="1:24" x14ac:dyDescent="0.25">
      <c r="A75" s="60" t="s">
        <v>46</v>
      </c>
      <c r="B75" s="2"/>
      <c r="C75" s="64"/>
      <c r="D75" s="18">
        <v>19283</v>
      </c>
      <c r="E75" s="3"/>
      <c r="F75" s="64"/>
      <c r="G75" s="18">
        <v>18206</v>
      </c>
      <c r="H75" s="3"/>
      <c r="I75" s="62"/>
      <c r="J75" s="18">
        <v>17222</v>
      </c>
      <c r="K75" s="3"/>
      <c r="L75" s="62"/>
      <c r="M75" s="18">
        <v>16130</v>
      </c>
      <c r="N75" s="3"/>
      <c r="O75" s="65"/>
      <c r="P75" s="23"/>
      <c r="Q75" s="3"/>
      <c r="R75" s="3"/>
      <c r="S75" s="2"/>
      <c r="T75" s="3"/>
      <c r="U75" s="3"/>
      <c r="V75" s="3"/>
      <c r="W75" s="2"/>
      <c r="X75" s="3"/>
    </row>
    <row r="76" spans="1:24" x14ac:dyDescent="0.25">
      <c r="A76" s="60" t="s">
        <v>47</v>
      </c>
      <c r="B76" s="2"/>
      <c r="C76" s="64"/>
      <c r="D76" s="18">
        <v>118552</v>
      </c>
      <c r="E76" s="3"/>
      <c r="F76" s="64"/>
      <c r="G76" s="18">
        <v>116175</v>
      </c>
      <c r="H76" s="3"/>
      <c r="I76" s="62"/>
      <c r="J76" s="18">
        <v>116175</v>
      </c>
      <c r="K76" s="3"/>
      <c r="L76" s="62"/>
      <c r="M76" s="18">
        <v>116175</v>
      </c>
      <c r="N76" s="3"/>
      <c r="O76" s="65"/>
      <c r="P76" s="23"/>
      <c r="Q76" s="3"/>
      <c r="R76" s="3"/>
      <c r="S76" s="2"/>
      <c r="T76" s="3"/>
      <c r="U76" s="3"/>
      <c r="V76" s="3"/>
      <c r="W76" s="2"/>
      <c r="X76" s="3"/>
    </row>
    <row r="77" spans="1:24" x14ac:dyDescent="0.25">
      <c r="A77" s="60" t="s">
        <v>48</v>
      </c>
      <c r="B77" s="2"/>
      <c r="C77" s="64"/>
      <c r="D77" s="18">
        <v>95984</v>
      </c>
      <c r="E77" s="3"/>
      <c r="F77" s="64"/>
      <c r="G77" s="18">
        <v>90001</v>
      </c>
      <c r="H77" s="3"/>
      <c r="I77" s="62"/>
      <c r="J77" s="18">
        <v>84643</v>
      </c>
      <c r="K77" s="3"/>
      <c r="L77" s="62"/>
      <c r="M77" s="18">
        <v>80048</v>
      </c>
      <c r="N77" s="3"/>
      <c r="O77" s="65"/>
      <c r="P77" s="23"/>
      <c r="Q77" s="3"/>
      <c r="R77" s="3"/>
      <c r="S77" s="2"/>
      <c r="T77" s="3"/>
      <c r="U77" s="3"/>
      <c r="V77" s="3"/>
      <c r="W77" s="2"/>
      <c r="X77" s="3"/>
    </row>
    <row r="78" spans="1:24" x14ac:dyDescent="0.25">
      <c r="A78" s="60" t="s">
        <v>49</v>
      </c>
      <c r="B78" s="2"/>
      <c r="C78" s="64"/>
      <c r="D78" s="32">
        <v>2491</v>
      </c>
      <c r="E78" s="3"/>
      <c r="F78" s="64"/>
      <c r="G78" s="32">
        <v>2381</v>
      </c>
      <c r="H78" s="3"/>
      <c r="I78" s="62"/>
      <c r="J78" s="32">
        <v>2273</v>
      </c>
      <c r="K78" s="3"/>
      <c r="L78" s="62"/>
      <c r="M78" s="32">
        <v>2194</v>
      </c>
      <c r="N78" s="3"/>
      <c r="O78" s="65"/>
      <c r="P78" s="23"/>
      <c r="Q78" s="3"/>
      <c r="R78" s="3"/>
      <c r="S78" s="2"/>
      <c r="T78" s="3"/>
      <c r="U78" s="3"/>
      <c r="V78" s="3"/>
      <c r="W78" s="2"/>
      <c r="X78" s="3"/>
    </row>
    <row r="79" spans="1:24" ht="15.75" thickBot="1" x14ac:dyDescent="0.3">
      <c r="A79" s="59" t="s">
        <v>50</v>
      </c>
      <c r="B79" s="2"/>
      <c r="C79" s="61"/>
      <c r="D79" s="66">
        <f>SUM(D73:D78)</f>
        <v>392324</v>
      </c>
      <c r="E79" s="3"/>
      <c r="F79" s="61"/>
      <c r="G79" s="66">
        <f>SUM(G73:G78)</f>
        <v>367992</v>
      </c>
      <c r="H79" s="3"/>
      <c r="I79" s="61"/>
      <c r="J79" s="66">
        <f>SUM(J73:J78)</f>
        <v>361108</v>
      </c>
      <c r="K79" s="3"/>
      <c r="L79" s="61"/>
      <c r="M79" s="66">
        <f>SUM(M73:M78)</f>
        <v>359539</v>
      </c>
      <c r="N79" s="3"/>
      <c r="O79" s="63"/>
      <c r="P79" s="67"/>
      <c r="Q79" s="3"/>
      <c r="R79" s="3"/>
      <c r="S79" s="2"/>
      <c r="T79" s="3"/>
      <c r="U79" s="3"/>
      <c r="V79" s="3"/>
      <c r="W79" s="2"/>
      <c r="X79" s="3"/>
    </row>
    <row r="80" spans="1:24" ht="15.75" thickTop="1" x14ac:dyDescent="0.25">
      <c r="A80" s="68"/>
      <c r="B80" s="2"/>
      <c r="C80" s="69"/>
      <c r="D80" s="12"/>
      <c r="E80" s="3"/>
      <c r="F80" s="69"/>
      <c r="G80" s="12"/>
      <c r="H80" s="3"/>
      <c r="I80" s="62"/>
      <c r="J80" s="12"/>
      <c r="K80" s="3"/>
      <c r="L80" s="62"/>
      <c r="M80" s="12"/>
      <c r="N80" s="3"/>
      <c r="O80" s="70"/>
      <c r="P80" s="71"/>
      <c r="Q80" s="3"/>
      <c r="R80" s="3"/>
      <c r="S80" s="2"/>
      <c r="T80" s="3"/>
      <c r="U80" s="3"/>
      <c r="V80" s="3"/>
      <c r="W80" s="2"/>
      <c r="X80" s="3"/>
    </row>
    <row r="81" spans="1:24" x14ac:dyDescent="0.25">
      <c r="A81" s="58" t="s">
        <v>51</v>
      </c>
      <c r="B81" s="2"/>
      <c r="C81" s="69"/>
      <c r="D81" s="12"/>
      <c r="E81" s="3"/>
      <c r="F81" s="69"/>
      <c r="G81" s="12"/>
      <c r="H81" s="3"/>
      <c r="I81" s="62"/>
      <c r="J81" s="12"/>
      <c r="K81" s="3"/>
      <c r="L81" s="62"/>
      <c r="M81" s="12"/>
      <c r="N81" s="3"/>
      <c r="O81" s="70"/>
      <c r="P81" s="71"/>
      <c r="Q81" s="3"/>
      <c r="R81" s="3"/>
      <c r="S81" s="2"/>
      <c r="T81" s="3"/>
      <c r="U81" s="3"/>
      <c r="V81" s="3"/>
      <c r="W81" s="2"/>
      <c r="X81" s="3"/>
    </row>
    <row r="82" spans="1:24" x14ac:dyDescent="0.25">
      <c r="A82" s="59" t="s">
        <v>52</v>
      </c>
      <c r="B82" s="2"/>
      <c r="C82" s="69"/>
      <c r="D82" s="12"/>
      <c r="E82" s="3"/>
      <c r="F82" s="69"/>
      <c r="G82" s="12"/>
      <c r="H82" s="3"/>
      <c r="I82" s="62"/>
      <c r="J82" s="12"/>
      <c r="K82" s="3"/>
      <c r="L82" s="62"/>
      <c r="M82" s="12"/>
      <c r="N82" s="3"/>
      <c r="O82" s="70"/>
      <c r="P82" s="71"/>
      <c r="Q82" s="3"/>
      <c r="R82" s="3"/>
      <c r="S82" s="2"/>
      <c r="T82" s="3"/>
      <c r="U82" s="3"/>
      <c r="V82" s="3"/>
      <c r="W82" s="2"/>
      <c r="X82" s="3"/>
    </row>
    <row r="83" spans="1:24" x14ac:dyDescent="0.25">
      <c r="A83" s="60" t="s">
        <v>53</v>
      </c>
      <c r="B83" s="2"/>
      <c r="C83" s="61"/>
      <c r="D83" s="51">
        <v>16000</v>
      </c>
      <c r="E83" s="3"/>
      <c r="F83" s="61"/>
      <c r="G83" s="51">
        <v>10932</v>
      </c>
      <c r="H83" s="3"/>
      <c r="I83" s="62"/>
      <c r="J83" s="51">
        <v>11942</v>
      </c>
      <c r="K83" s="3"/>
      <c r="L83" s="62"/>
      <c r="M83" s="51">
        <f>13929+321</f>
        <v>14250</v>
      </c>
      <c r="N83" s="3"/>
      <c r="O83" s="63"/>
      <c r="P83" s="67"/>
      <c r="Q83" s="3"/>
      <c r="R83" s="3"/>
      <c r="S83" s="2"/>
      <c r="T83" s="3"/>
      <c r="U83" s="3"/>
      <c r="V83" s="3"/>
      <c r="W83" s="2"/>
      <c r="X83" s="3"/>
    </row>
    <row r="84" spans="1:24" x14ac:dyDescent="0.25">
      <c r="A84" s="60" t="s">
        <v>54</v>
      </c>
      <c r="B84" s="2"/>
      <c r="C84" s="64"/>
      <c r="D84" s="18">
        <v>44668</v>
      </c>
      <c r="E84" s="3"/>
      <c r="F84" s="64"/>
      <c r="G84" s="18">
        <v>39629</v>
      </c>
      <c r="H84" s="3"/>
      <c r="I84" s="62"/>
      <c r="J84" s="18">
        <v>39450</v>
      </c>
      <c r="K84" s="3"/>
      <c r="L84" s="62"/>
      <c r="M84" s="18">
        <f>35606+608</f>
        <v>36214</v>
      </c>
      <c r="N84" s="3"/>
      <c r="O84" s="65"/>
      <c r="P84" s="23"/>
      <c r="Q84" s="3"/>
      <c r="R84" s="3"/>
      <c r="S84" s="2"/>
      <c r="T84" s="3"/>
      <c r="U84" s="3"/>
      <c r="V84" s="3"/>
      <c r="W84" s="2"/>
      <c r="X84" s="3"/>
    </row>
    <row r="85" spans="1:24" x14ac:dyDescent="0.25">
      <c r="A85" s="60" t="s">
        <v>55</v>
      </c>
      <c r="B85" s="2"/>
      <c r="C85" s="64"/>
      <c r="D85" s="32">
        <v>18076</v>
      </c>
      <c r="E85" s="3"/>
      <c r="F85" s="64"/>
      <c r="G85" s="32">
        <v>23081</v>
      </c>
      <c r="H85" s="3"/>
      <c r="I85" s="62"/>
      <c r="J85" s="32">
        <v>19448</v>
      </c>
      <c r="K85" s="3"/>
      <c r="L85" s="62"/>
      <c r="M85" s="32">
        <f>17391-608</f>
        <v>16783</v>
      </c>
      <c r="N85" s="3"/>
      <c r="O85" s="65"/>
      <c r="P85" s="23"/>
      <c r="Q85" s="3"/>
      <c r="R85" s="3"/>
      <c r="S85" s="2"/>
      <c r="T85" s="3"/>
      <c r="U85" s="3"/>
      <c r="V85" s="3"/>
      <c r="W85" s="2"/>
      <c r="X85" s="3"/>
    </row>
    <row r="86" spans="1:24" x14ac:dyDescent="0.25">
      <c r="A86" s="59" t="s">
        <v>56</v>
      </c>
      <c r="B86" s="2"/>
      <c r="C86" s="64"/>
      <c r="D86" s="72">
        <f>SUM(D83:D85)</f>
        <v>78744</v>
      </c>
      <c r="E86" s="3"/>
      <c r="F86" s="64"/>
      <c r="G86" s="72">
        <f>SUM(G83:G85)</f>
        <v>73642</v>
      </c>
      <c r="H86" s="3"/>
      <c r="I86" s="62"/>
      <c r="J86" s="72">
        <f>SUM(J83:J85)</f>
        <v>70840</v>
      </c>
      <c r="K86" s="3"/>
      <c r="L86" s="62"/>
      <c r="M86" s="72">
        <f>SUM(M83:M85)</f>
        <v>67247</v>
      </c>
      <c r="N86" s="3"/>
      <c r="O86" s="73"/>
      <c r="P86" s="23"/>
      <c r="Q86" s="3"/>
      <c r="R86" s="3"/>
      <c r="S86" s="2"/>
      <c r="T86" s="3"/>
      <c r="U86" s="3"/>
      <c r="V86" s="3"/>
      <c r="W86" s="2"/>
      <c r="X86" s="3"/>
    </row>
    <row r="87" spans="1:24" x14ac:dyDescent="0.25">
      <c r="A87" s="59"/>
      <c r="B87" s="2"/>
      <c r="C87" s="64"/>
      <c r="D87" s="12"/>
      <c r="E87" s="3"/>
      <c r="F87" s="64"/>
      <c r="G87" s="18"/>
      <c r="H87" s="3"/>
      <c r="I87" s="62"/>
      <c r="J87" s="18"/>
      <c r="K87" s="3"/>
      <c r="L87" s="62"/>
      <c r="M87" s="18"/>
      <c r="N87" s="3"/>
      <c r="O87" s="65"/>
      <c r="P87" s="71"/>
      <c r="Q87" s="3"/>
      <c r="R87" s="3"/>
      <c r="S87" s="2"/>
      <c r="T87" s="3"/>
      <c r="U87" s="3"/>
      <c r="V87" s="3"/>
      <c r="W87" s="2"/>
      <c r="X87" s="3"/>
    </row>
    <row r="88" spans="1:24" x14ac:dyDescent="0.25">
      <c r="A88" s="59" t="s">
        <v>57</v>
      </c>
      <c r="B88" s="2"/>
      <c r="C88" s="64"/>
      <c r="D88" s="18">
        <v>11609</v>
      </c>
      <c r="E88" s="3"/>
      <c r="F88" s="64"/>
      <c r="G88" s="18">
        <v>11970</v>
      </c>
      <c r="H88" s="3"/>
      <c r="I88" s="62"/>
      <c r="J88" s="18">
        <v>12265</v>
      </c>
      <c r="K88" s="3"/>
      <c r="L88" s="62"/>
      <c r="M88" s="18">
        <v>13347</v>
      </c>
      <c r="N88" s="3"/>
      <c r="O88" s="65"/>
      <c r="P88" s="23"/>
      <c r="Q88" s="3"/>
      <c r="R88" s="3"/>
      <c r="S88" s="2"/>
      <c r="T88" s="3"/>
      <c r="U88" s="3"/>
      <c r="V88" s="3"/>
      <c r="W88" s="2"/>
      <c r="X88" s="3"/>
    </row>
    <row r="89" spans="1:24" x14ac:dyDescent="0.25">
      <c r="A89" s="59" t="s">
        <v>58</v>
      </c>
      <c r="B89" s="2"/>
      <c r="C89" s="64"/>
      <c r="D89" s="18">
        <v>1833</v>
      </c>
      <c r="E89" s="3"/>
      <c r="F89" s="64"/>
      <c r="G89" s="18">
        <v>1588</v>
      </c>
      <c r="H89" s="3"/>
      <c r="I89" s="62"/>
      <c r="J89" s="18">
        <v>1662</v>
      </c>
      <c r="K89" s="3"/>
      <c r="L89" s="62"/>
      <c r="M89" s="18">
        <v>1528</v>
      </c>
      <c r="N89" s="3"/>
      <c r="O89" s="65"/>
      <c r="P89" s="23"/>
      <c r="Q89" s="3"/>
      <c r="R89" s="3"/>
      <c r="S89" s="2"/>
      <c r="T89" s="3"/>
      <c r="U89" s="3"/>
      <c r="V89" s="3"/>
      <c r="W89" s="2"/>
      <c r="X89" s="3"/>
    </row>
    <row r="90" spans="1:24" x14ac:dyDescent="0.25">
      <c r="A90" s="59"/>
      <c r="B90" s="2"/>
      <c r="C90" s="62"/>
      <c r="D90" s="12"/>
      <c r="E90" s="3"/>
      <c r="F90" s="62"/>
      <c r="G90" s="18"/>
      <c r="H90" s="3"/>
      <c r="I90" s="62"/>
      <c r="J90" s="18"/>
      <c r="K90" s="3"/>
      <c r="L90" s="62"/>
      <c r="M90" s="18"/>
      <c r="N90" s="3"/>
      <c r="O90" s="73"/>
      <c r="P90" s="23"/>
      <c r="Q90" s="3"/>
      <c r="R90" s="3"/>
      <c r="S90" s="2"/>
      <c r="T90" s="3"/>
      <c r="U90" s="3"/>
      <c r="V90" s="3"/>
      <c r="W90" s="2"/>
      <c r="X90" s="3"/>
    </row>
    <row r="91" spans="1:24" x14ac:dyDescent="0.25">
      <c r="A91" s="59" t="s">
        <v>59</v>
      </c>
      <c r="B91" s="2"/>
      <c r="C91" s="64"/>
      <c r="D91" s="12"/>
      <c r="E91" s="3"/>
      <c r="F91" s="64"/>
      <c r="G91" s="18"/>
      <c r="H91" s="3"/>
      <c r="I91" s="62"/>
      <c r="J91" s="18"/>
      <c r="K91" s="3"/>
      <c r="L91" s="62"/>
      <c r="M91" s="18"/>
      <c r="N91" s="3"/>
      <c r="O91" s="65"/>
      <c r="P91" s="23"/>
      <c r="Q91" s="3"/>
      <c r="R91" s="3"/>
      <c r="S91" s="2"/>
      <c r="T91" s="3"/>
      <c r="U91" s="3"/>
      <c r="V91" s="3"/>
      <c r="W91" s="2"/>
      <c r="X91" s="3"/>
    </row>
    <row r="92" spans="1:24" x14ac:dyDescent="0.25">
      <c r="A92" s="60" t="s">
        <v>60</v>
      </c>
      <c r="B92" s="2"/>
      <c r="C92" s="74"/>
      <c r="D92" s="18">
        <v>1133</v>
      </c>
      <c r="E92" s="3"/>
      <c r="F92" s="74"/>
      <c r="G92" s="18">
        <v>1167</v>
      </c>
      <c r="H92" s="3"/>
      <c r="I92" s="74"/>
      <c r="J92" s="18">
        <v>1182</v>
      </c>
      <c r="K92" s="3"/>
      <c r="L92" s="74"/>
      <c r="M92" s="18">
        <v>1195</v>
      </c>
      <c r="N92" s="3"/>
      <c r="O92" s="75"/>
      <c r="P92" s="23"/>
      <c r="Q92" s="3"/>
      <c r="R92" s="3"/>
      <c r="S92" s="2"/>
      <c r="T92" s="3"/>
      <c r="U92" s="3"/>
      <c r="V92" s="3"/>
      <c r="W92" s="2"/>
      <c r="X92" s="3"/>
    </row>
    <row r="93" spans="1:24" x14ac:dyDescent="0.25">
      <c r="A93" s="60" t="s">
        <v>61</v>
      </c>
      <c r="B93" s="2"/>
      <c r="C93" s="64"/>
      <c r="D93" s="18">
        <v>733360</v>
      </c>
      <c r="E93" s="3"/>
      <c r="F93" s="64"/>
      <c r="G93" s="18">
        <v>731617</v>
      </c>
      <c r="H93" s="3"/>
      <c r="I93" s="62"/>
      <c r="J93" s="18">
        <v>734045</v>
      </c>
      <c r="K93" s="3"/>
      <c r="L93" s="62"/>
      <c r="M93" s="18">
        <v>740309</v>
      </c>
      <c r="N93" s="3"/>
      <c r="O93" s="65"/>
      <c r="P93" s="23"/>
      <c r="Q93" s="3"/>
      <c r="R93" s="3"/>
      <c r="S93" s="2"/>
      <c r="T93" s="3"/>
      <c r="U93" s="3"/>
      <c r="V93" s="3"/>
      <c r="W93" s="2"/>
      <c r="X93" s="3"/>
    </row>
    <row r="94" spans="1:24" x14ac:dyDescent="0.25">
      <c r="A94" s="60" t="s">
        <v>62</v>
      </c>
      <c r="B94" s="2"/>
      <c r="C94" s="64"/>
      <c r="D94" s="18">
        <v>36</v>
      </c>
      <c r="E94" s="3"/>
      <c r="F94" s="64"/>
      <c r="G94" s="18">
        <v>45</v>
      </c>
      <c r="H94" s="3"/>
      <c r="I94" s="62"/>
      <c r="J94" s="18">
        <v>85</v>
      </c>
      <c r="K94" s="3"/>
      <c r="L94" s="62"/>
      <c r="M94" s="18">
        <v>98</v>
      </c>
      <c r="N94" s="3"/>
      <c r="O94" s="65"/>
      <c r="P94" s="23"/>
      <c r="Q94" s="3"/>
      <c r="R94" s="3"/>
      <c r="S94" s="2"/>
      <c r="T94" s="3"/>
      <c r="U94" s="3"/>
      <c r="V94" s="3"/>
      <c r="W94" s="2"/>
      <c r="X94" s="3"/>
    </row>
    <row r="95" spans="1:24" x14ac:dyDescent="0.25">
      <c r="A95" s="60" t="s">
        <v>63</v>
      </c>
      <c r="B95" s="2"/>
      <c r="C95" s="64"/>
      <c r="D95" s="18">
        <v>-434391</v>
      </c>
      <c r="E95" s="3"/>
      <c r="F95" s="64"/>
      <c r="G95" s="32">
        <f>+D95+F37</f>
        <v>-452037</v>
      </c>
      <c r="H95" s="3"/>
      <c r="I95" s="62"/>
      <c r="J95" s="32">
        <v>-458971</v>
      </c>
      <c r="K95" s="3"/>
      <c r="L95" s="62"/>
      <c r="M95" s="32">
        <f>+J95+L37</f>
        <v>-464185</v>
      </c>
      <c r="N95" s="31"/>
      <c r="O95" s="65"/>
      <c r="P95" s="23"/>
      <c r="Q95" s="3"/>
      <c r="R95" s="3"/>
      <c r="S95" s="2"/>
      <c r="T95" s="3"/>
      <c r="U95" s="3"/>
      <c r="V95" s="3"/>
      <c r="W95" s="2"/>
      <c r="X95" s="3"/>
    </row>
    <row r="96" spans="1:24" x14ac:dyDescent="0.25">
      <c r="A96" s="59" t="s">
        <v>64</v>
      </c>
      <c r="B96" s="2"/>
      <c r="C96" s="64"/>
      <c r="D96" s="76">
        <f>SUM(D92:D95)</f>
        <v>300138</v>
      </c>
      <c r="E96" s="3"/>
      <c r="F96" s="64"/>
      <c r="G96" s="76">
        <f>SUM(G92:G95)</f>
        <v>280792</v>
      </c>
      <c r="H96" s="3"/>
      <c r="I96" s="62"/>
      <c r="J96" s="76">
        <f>SUM(J92:J95)</f>
        <v>276341</v>
      </c>
      <c r="K96" s="3"/>
      <c r="L96" s="62"/>
      <c r="M96" s="76">
        <f>SUM(M92:M95)</f>
        <v>277417</v>
      </c>
      <c r="N96" s="3"/>
      <c r="O96" s="65"/>
      <c r="P96" s="23"/>
      <c r="Q96" s="3"/>
      <c r="R96" s="3"/>
      <c r="S96" s="2"/>
      <c r="T96" s="3"/>
      <c r="U96" s="3"/>
      <c r="V96" s="3"/>
      <c r="W96" s="2"/>
      <c r="X96" s="3"/>
    </row>
    <row r="97" spans="1:24" x14ac:dyDescent="0.25">
      <c r="A97" s="2"/>
      <c r="B97" s="2"/>
      <c r="C97" s="64"/>
      <c r="D97" s="77"/>
      <c r="E97" s="3"/>
      <c r="F97" s="64"/>
      <c r="G97" s="32"/>
      <c r="H97" s="3"/>
      <c r="I97" s="62"/>
      <c r="J97" s="32"/>
      <c r="K97" s="3"/>
      <c r="L97" s="62"/>
      <c r="M97" s="32"/>
      <c r="N97" s="3"/>
      <c r="O97" s="65"/>
      <c r="P97" s="71"/>
      <c r="Q97" s="3"/>
      <c r="R97" s="3"/>
      <c r="S97" s="2"/>
      <c r="T97" s="3"/>
      <c r="U97" s="3"/>
      <c r="V97" s="3"/>
      <c r="W97" s="2"/>
      <c r="X97" s="3"/>
    </row>
    <row r="98" spans="1:24" ht="15.75" thickBot="1" x14ac:dyDescent="0.3">
      <c r="A98" s="59" t="s">
        <v>65</v>
      </c>
      <c r="B98" s="2"/>
      <c r="C98" s="61"/>
      <c r="D98" s="66">
        <f>+D86+D88+D89+D96</f>
        <v>392324</v>
      </c>
      <c r="E98" s="3"/>
      <c r="F98" s="61"/>
      <c r="G98" s="66">
        <f>+G86+G88+G89+G96</f>
        <v>367992</v>
      </c>
      <c r="H98" s="3"/>
      <c r="I98" s="61"/>
      <c r="J98" s="66">
        <f>+J86+J88+J89+J96</f>
        <v>361108</v>
      </c>
      <c r="K98" s="3"/>
      <c r="L98" s="61"/>
      <c r="M98" s="66">
        <f>+M86+M88+M89+M96</f>
        <v>359539</v>
      </c>
      <c r="N98" s="3"/>
      <c r="O98" s="63"/>
      <c r="P98" s="67"/>
      <c r="Q98" s="3"/>
      <c r="R98" s="3"/>
      <c r="S98" s="2"/>
      <c r="T98" s="3"/>
      <c r="U98" s="3"/>
      <c r="V98" s="3"/>
      <c r="W98" s="2"/>
      <c r="X98" s="3"/>
    </row>
    <row r="99" spans="1:24" ht="16.5" thickTop="1" thickBot="1" x14ac:dyDescent="0.3">
      <c r="A99" s="2"/>
      <c r="B99" s="2"/>
      <c r="C99" s="78"/>
      <c r="D99" s="79"/>
      <c r="E99" s="3"/>
      <c r="F99" s="78"/>
      <c r="G99" s="79"/>
      <c r="H99" s="3"/>
      <c r="I99" s="78"/>
      <c r="J99" s="79"/>
      <c r="K99" s="3"/>
      <c r="L99" s="78"/>
      <c r="M99" s="79"/>
      <c r="N99" s="3"/>
      <c r="O99" s="3"/>
      <c r="P99" s="3"/>
      <c r="Q99" s="3"/>
      <c r="R99" s="3"/>
      <c r="S99" s="2"/>
      <c r="T99" s="3"/>
      <c r="U99" s="3"/>
      <c r="V99" s="3"/>
      <c r="W99" s="2"/>
      <c r="X99" s="3"/>
    </row>
    <row r="100" spans="1:24" x14ac:dyDescent="0.25">
      <c r="A100" s="5"/>
      <c r="B100" s="2"/>
      <c r="C100" s="2"/>
      <c r="D100" s="2"/>
      <c r="E100" s="3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"/>
      <c r="T100" s="3"/>
      <c r="U100" s="3"/>
      <c r="V100" s="3"/>
      <c r="W100" s="2"/>
      <c r="X100" s="3"/>
    </row>
    <row r="101" spans="1:24" x14ac:dyDescent="0.25">
      <c r="A101" s="5"/>
      <c r="B101" s="2"/>
      <c r="C101" s="2"/>
      <c r="D101" s="2"/>
      <c r="E101" s="3"/>
      <c r="F101" s="3"/>
      <c r="G101" s="2"/>
      <c r="H101" s="3"/>
      <c r="I101" s="3"/>
      <c r="J101" s="3"/>
      <c r="K101" s="3"/>
      <c r="L101" s="3"/>
      <c r="M101" s="2"/>
      <c r="N101" s="3"/>
      <c r="O101" s="3"/>
      <c r="P101" s="2"/>
      <c r="Q101" s="3"/>
      <c r="R101" s="3"/>
      <c r="S101" s="2"/>
      <c r="T101" s="3"/>
      <c r="U101" s="3"/>
      <c r="V101" s="3"/>
      <c r="W101" s="2"/>
      <c r="X101" s="3"/>
    </row>
    <row r="102" spans="1:24" x14ac:dyDescent="0.25">
      <c r="A102" s="1" t="s">
        <v>0</v>
      </c>
      <c r="B102" s="2"/>
      <c r="C102" s="2"/>
      <c r="D102" s="2"/>
      <c r="E102" s="3"/>
      <c r="F102" s="3"/>
      <c r="G102" s="2"/>
      <c r="H102" s="3"/>
      <c r="I102" s="3"/>
      <c r="J102" s="3"/>
      <c r="K102" s="3"/>
      <c r="L102" s="3"/>
      <c r="M102" s="2"/>
      <c r="N102" s="3"/>
      <c r="O102" s="3"/>
      <c r="P102" s="2"/>
      <c r="Q102" s="3"/>
      <c r="R102" s="3"/>
      <c r="S102" s="2"/>
      <c r="T102" s="3"/>
      <c r="U102" s="3"/>
      <c r="V102" s="3"/>
      <c r="W102" s="2"/>
      <c r="X102" s="3"/>
    </row>
    <row r="103" spans="1:24" x14ac:dyDescent="0.25">
      <c r="A103" s="1" t="s">
        <v>1</v>
      </c>
      <c r="B103" s="2"/>
      <c r="C103" s="2"/>
      <c r="D103" s="2"/>
      <c r="E103" s="3"/>
      <c r="F103" s="3"/>
      <c r="G103" s="2"/>
      <c r="H103" s="3"/>
      <c r="I103" s="3"/>
      <c r="J103" s="3"/>
      <c r="K103" s="3"/>
      <c r="L103" s="3"/>
      <c r="M103" s="2"/>
      <c r="N103" s="3"/>
      <c r="O103" s="3"/>
      <c r="P103" s="2"/>
      <c r="Q103" s="3"/>
      <c r="R103" s="3"/>
      <c r="S103" s="2"/>
      <c r="T103" s="3"/>
      <c r="U103" s="3"/>
      <c r="V103" s="3"/>
      <c r="W103" s="2"/>
      <c r="X103" s="3"/>
    </row>
    <row r="104" spans="1:24" x14ac:dyDescent="0.25">
      <c r="A104" s="1" t="s">
        <v>66</v>
      </c>
      <c r="B104" s="2"/>
      <c r="C104" s="2"/>
      <c r="D104" s="2"/>
      <c r="E104" s="3"/>
      <c r="F104" s="3"/>
      <c r="G104" s="2"/>
      <c r="H104" s="3"/>
      <c r="I104" s="3"/>
      <c r="J104" s="3"/>
      <c r="K104" s="3"/>
      <c r="L104" s="3"/>
      <c r="M104" s="2"/>
      <c r="N104" s="3"/>
      <c r="O104" s="3"/>
      <c r="P104" s="2"/>
      <c r="Q104" s="3"/>
      <c r="R104" s="3"/>
      <c r="S104" s="2"/>
      <c r="T104" s="3"/>
      <c r="U104" s="3"/>
      <c r="V104" s="3"/>
      <c r="W104" s="2"/>
      <c r="X104" s="3"/>
    </row>
    <row r="105" spans="1:24" ht="15.75" thickBot="1" x14ac:dyDescent="0.3">
      <c r="A105" s="5" t="s">
        <v>2</v>
      </c>
      <c r="B105" s="2"/>
      <c r="C105" s="2"/>
      <c r="D105" s="2"/>
      <c r="E105" s="3"/>
      <c r="F105" s="3"/>
      <c r="G105" s="2"/>
      <c r="H105" s="3"/>
      <c r="I105" s="3"/>
      <c r="J105" s="3"/>
      <c r="K105" s="3"/>
      <c r="L105" s="3"/>
      <c r="M105" s="2"/>
      <c r="N105" s="3"/>
      <c r="O105" s="3"/>
      <c r="P105" s="2"/>
      <c r="Q105" s="3"/>
      <c r="R105" s="3"/>
      <c r="S105" s="2"/>
      <c r="T105" s="3"/>
      <c r="U105" s="3"/>
      <c r="V105" s="3"/>
      <c r="W105" s="2"/>
      <c r="X105" s="3"/>
    </row>
    <row r="106" spans="1:24" x14ac:dyDescent="0.25">
      <c r="A106" s="2"/>
      <c r="B106" s="2"/>
      <c r="C106" s="112" t="s">
        <v>5</v>
      </c>
      <c r="D106" s="113"/>
      <c r="E106" s="3"/>
      <c r="F106" s="112" t="s">
        <v>5</v>
      </c>
      <c r="G106" s="113"/>
      <c r="H106" s="3"/>
      <c r="I106" s="112" t="s">
        <v>5</v>
      </c>
      <c r="J106" s="113"/>
      <c r="K106" s="3"/>
      <c r="L106" s="112" t="s">
        <v>5</v>
      </c>
      <c r="M106" s="113"/>
      <c r="N106" s="3"/>
      <c r="O106" s="112" t="s">
        <v>6</v>
      </c>
      <c r="P106" s="113"/>
      <c r="Q106" s="3"/>
      <c r="R106" s="109"/>
      <c r="S106" s="109"/>
      <c r="T106" s="3"/>
      <c r="U106" s="3"/>
      <c r="V106" s="3"/>
      <c r="W106" s="2"/>
      <c r="X106" s="3"/>
    </row>
    <row r="107" spans="1:24" x14ac:dyDescent="0.25">
      <c r="A107" s="2"/>
      <c r="B107" s="2"/>
      <c r="C107" s="110">
        <v>40628</v>
      </c>
      <c r="D107" s="111"/>
      <c r="E107" s="3"/>
      <c r="F107" s="110">
        <v>40719</v>
      </c>
      <c r="G107" s="111"/>
      <c r="H107" s="3"/>
      <c r="I107" s="110">
        <v>40810</v>
      </c>
      <c r="J107" s="111"/>
      <c r="K107" s="3"/>
      <c r="L107" s="110">
        <v>40908</v>
      </c>
      <c r="M107" s="111"/>
      <c r="N107" s="3"/>
      <c r="O107" s="110">
        <f>L107</f>
        <v>40908</v>
      </c>
      <c r="P107" s="111"/>
      <c r="Q107" s="3"/>
      <c r="R107" s="108"/>
      <c r="S107" s="108"/>
      <c r="T107" s="3"/>
      <c r="U107" s="3"/>
      <c r="V107" s="3"/>
      <c r="W107" s="2"/>
      <c r="X107" s="3"/>
    </row>
    <row r="108" spans="1:24" x14ac:dyDescent="0.25">
      <c r="A108" s="58" t="s">
        <v>67</v>
      </c>
      <c r="B108" s="2"/>
      <c r="C108" s="13"/>
      <c r="D108" s="12"/>
      <c r="E108" s="3"/>
      <c r="F108" s="13"/>
      <c r="G108" s="12"/>
      <c r="H108" s="3"/>
      <c r="I108" s="13"/>
      <c r="J108" s="12"/>
      <c r="K108" s="3"/>
      <c r="L108" s="13"/>
      <c r="M108" s="12"/>
      <c r="N108" s="3"/>
      <c r="O108" s="13"/>
      <c r="P108" s="12"/>
      <c r="Q108" s="3"/>
      <c r="R108" s="3"/>
      <c r="S108" s="3"/>
      <c r="T108" s="3"/>
      <c r="U108" s="3"/>
      <c r="V108" s="3"/>
      <c r="W108" s="2"/>
      <c r="X108" s="3"/>
    </row>
    <row r="109" spans="1:24" x14ac:dyDescent="0.25">
      <c r="A109" s="59" t="s">
        <v>68</v>
      </c>
      <c r="B109" s="2"/>
      <c r="C109" s="80"/>
      <c r="D109" s="81">
        <v>2694</v>
      </c>
      <c r="E109" s="3"/>
      <c r="F109" s="80"/>
      <c r="G109" s="82">
        <v>-1768</v>
      </c>
      <c r="H109" s="3"/>
      <c r="I109" s="80"/>
      <c r="J109" s="82">
        <v>7813</v>
      </c>
      <c r="K109" s="3"/>
      <c r="L109" s="80"/>
      <c r="M109" s="82">
        <f>P109-D109-G109-J109</f>
        <v>5850</v>
      </c>
      <c r="N109" s="3"/>
      <c r="O109" s="80"/>
      <c r="P109" s="82">
        <v>14589</v>
      </c>
      <c r="Q109" s="3"/>
      <c r="R109" s="83"/>
      <c r="S109" s="67"/>
      <c r="T109" s="3"/>
      <c r="U109" s="3"/>
      <c r="V109" s="3"/>
      <c r="W109" s="2"/>
      <c r="X109" s="3"/>
    </row>
    <row r="110" spans="1:24" x14ac:dyDescent="0.25">
      <c r="A110" s="59"/>
      <c r="B110" s="2"/>
      <c r="C110" s="84"/>
      <c r="D110" s="85"/>
      <c r="E110" s="3"/>
      <c r="F110" s="84"/>
      <c r="G110" s="86"/>
      <c r="H110" s="3"/>
      <c r="I110" s="84"/>
      <c r="J110" s="86"/>
      <c r="K110" s="3"/>
      <c r="L110" s="84"/>
      <c r="M110" s="18"/>
      <c r="N110" s="3"/>
      <c r="O110" s="84"/>
      <c r="P110" s="18"/>
      <c r="Q110" s="3"/>
      <c r="R110" s="87"/>
      <c r="S110" s="23"/>
      <c r="T110" s="3"/>
      <c r="U110" s="3"/>
      <c r="V110" s="3"/>
      <c r="W110" s="2"/>
      <c r="X110" s="3"/>
    </row>
    <row r="111" spans="1:24" x14ac:dyDescent="0.25">
      <c r="A111" s="58" t="s">
        <v>69</v>
      </c>
      <c r="B111" s="2"/>
      <c r="C111" s="84"/>
      <c r="D111" s="85"/>
      <c r="E111" s="3"/>
      <c r="F111" s="84"/>
      <c r="G111" s="86"/>
      <c r="H111" s="3"/>
      <c r="I111" s="84"/>
      <c r="J111" s="86"/>
      <c r="K111" s="3"/>
      <c r="L111" s="84"/>
      <c r="M111" s="18"/>
      <c r="N111" s="3"/>
      <c r="O111" s="84"/>
      <c r="P111" s="18"/>
      <c r="Q111" s="3"/>
      <c r="R111" s="87"/>
      <c r="S111" s="23"/>
      <c r="T111" s="3"/>
      <c r="U111" s="3"/>
      <c r="V111" s="3"/>
      <c r="W111" s="2"/>
      <c r="X111" s="3"/>
    </row>
    <row r="112" spans="1:24" x14ac:dyDescent="0.25">
      <c r="A112" s="59" t="s">
        <v>92</v>
      </c>
      <c r="B112" s="2"/>
      <c r="C112" s="84"/>
      <c r="D112" s="88">
        <v>-1722</v>
      </c>
      <c r="E112" s="3"/>
      <c r="F112" s="89"/>
      <c r="G112" s="18">
        <v>-2786</v>
      </c>
      <c r="H112" s="3"/>
      <c r="I112" s="89"/>
      <c r="J112" s="18">
        <v>-1763</v>
      </c>
      <c r="K112" s="3"/>
      <c r="L112" s="84"/>
      <c r="M112" s="18">
        <f>P112-D112-G112-J112</f>
        <v>-1084</v>
      </c>
      <c r="N112" s="3"/>
      <c r="O112" s="84"/>
      <c r="P112" s="18">
        <v>-7355</v>
      </c>
      <c r="Q112" s="3"/>
      <c r="R112" s="87"/>
      <c r="S112" s="23"/>
      <c r="T112" s="3"/>
      <c r="U112" s="3"/>
      <c r="V112" s="3"/>
      <c r="W112" s="2"/>
      <c r="X112" s="3"/>
    </row>
    <row r="113" spans="1:24" x14ac:dyDescent="0.25">
      <c r="A113" s="59" t="s">
        <v>70</v>
      </c>
      <c r="B113" s="2"/>
      <c r="C113" s="84"/>
      <c r="D113" s="88">
        <v>0</v>
      </c>
      <c r="E113" s="3"/>
      <c r="F113" s="89"/>
      <c r="G113" s="18">
        <v>0</v>
      </c>
      <c r="H113" s="3"/>
      <c r="I113" s="89"/>
      <c r="J113" s="18">
        <v>0</v>
      </c>
      <c r="K113" s="3"/>
      <c r="L113" s="84"/>
      <c r="M113" s="18">
        <f>P113-D113-G113-J113</f>
        <v>0</v>
      </c>
      <c r="N113" s="3"/>
      <c r="O113" s="84"/>
      <c r="P113" s="18">
        <v>0</v>
      </c>
      <c r="Q113" s="3"/>
      <c r="R113" s="87"/>
      <c r="S113" s="23"/>
      <c r="T113" s="3"/>
      <c r="U113" s="3"/>
      <c r="V113" s="3"/>
      <c r="W113" s="2"/>
      <c r="X113" s="3"/>
    </row>
    <row r="114" spans="1:24" x14ac:dyDescent="0.25">
      <c r="A114" s="59" t="s">
        <v>71</v>
      </c>
      <c r="B114" s="2"/>
      <c r="C114" s="84"/>
      <c r="D114" s="88">
        <v>22905</v>
      </c>
      <c r="E114" s="3"/>
      <c r="F114" s="89"/>
      <c r="G114" s="18">
        <v>0</v>
      </c>
      <c r="H114" s="3"/>
      <c r="I114" s="89"/>
      <c r="J114" s="18">
        <v>6850</v>
      </c>
      <c r="K114" s="3"/>
      <c r="L114" s="84"/>
      <c r="M114" s="18">
        <f>P114-D114-G114-J114</f>
        <v>2000</v>
      </c>
      <c r="N114" s="3"/>
      <c r="O114" s="84"/>
      <c r="P114" s="18">
        <v>31755</v>
      </c>
      <c r="Q114" s="3"/>
      <c r="R114" s="87"/>
      <c r="S114" s="23"/>
      <c r="T114" s="3"/>
      <c r="U114" s="3"/>
      <c r="V114" s="3"/>
      <c r="W114" s="2"/>
      <c r="X114" s="3"/>
    </row>
    <row r="115" spans="1:24" x14ac:dyDescent="0.25">
      <c r="A115" s="59" t="s">
        <v>72</v>
      </c>
      <c r="B115" s="2"/>
      <c r="C115" s="84"/>
      <c r="D115" s="88">
        <v>-60788</v>
      </c>
      <c r="E115" s="3"/>
      <c r="F115" s="89"/>
      <c r="G115" s="18">
        <f>+P115-D115</f>
        <v>-21</v>
      </c>
      <c r="H115" s="3"/>
      <c r="I115" s="89"/>
      <c r="J115" s="18">
        <v>0</v>
      </c>
      <c r="K115" s="3"/>
      <c r="L115" s="84"/>
      <c r="M115" s="18">
        <f>P115-D115-G115-J115</f>
        <v>0</v>
      </c>
      <c r="N115" s="3"/>
      <c r="O115" s="84"/>
      <c r="P115" s="18">
        <v>-60809</v>
      </c>
      <c r="Q115" s="3"/>
      <c r="R115" s="87"/>
      <c r="S115" s="23"/>
      <c r="T115" s="3"/>
      <c r="U115" s="3"/>
      <c r="V115" s="3"/>
      <c r="W115" s="2"/>
      <c r="X115" s="3"/>
    </row>
    <row r="116" spans="1:24" x14ac:dyDescent="0.25">
      <c r="A116" s="59" t="s">
        <v>88</v>
      </c>
      <c r="B116" s="2"/>
      <c r="C116" s="80"/>
      <c r="D116" s="90">
        <f>SUM(D112:D115)</f>
        <v>-39605</v>
      </c>
      <c r="E116" s="3"/>
      <c r="F116" s="91"/>
      <c r="G116" s="90">
        <f>SUM(G112:G115)</f>
        <v>-2807</v>
      </c>
      <c r="H116" s="3"/>
      <c r="I116" s="91"/>
      <c r="J116" s="90">
        <v>5087</v>
      </c>
      <c r="K116" s="3"/>
      <c r="L116" s="91"/>
      <c r="M116" s="90">
        <f>SUM(M112:M115)</f>
        <v>916</v>
      </c>
      <c r="N116" s="3"/>
      <c r="O116" s="91"/>
      <c r="P116" s="22">
        <f>SUM(P112:P115)</f>
        <v>-36409</v>
      </c>
      <c r="Q116" s="3"/>
      <c r="R116" s="92"/>
      <c r="S116" s="23"/>
      <c r="T116" s="3"/>
      <c r="U116" s="3"/>
      <c r="V116" s="3"/>
      <c r="W116" s="2"/>
      <c r="X116" s="3"/>
    </row>
    <row r="117" spans="1:24" x14ac:dyDescent="0.25">
      <c r="A117" s="59"/>
      <c r="B117" s="2"/>
      <c r="C117" s="84"/>
      <c r="D117" s="85"/>
      <c r="E117" s="3"/>
      <c r="F117" s="84"/>
      <c r="G117" s="86"/>
      <c r="H117" s="3"/>
      <c r="I117" s="84"/>
      <c r="J117" s="86"/>
      <c r="K117" s="3"/>
      <c r="L117" s="84"/>
      <c r="M117" s="18"/>
      <c r="N117" s="3"/>
      <c r="O117" s="84"/>
      <c r="P117" s="18"/>
      <c r="Q117" s="3"/>
      <c r="R117" s="87"/>
      <c r="S117" s="23"/>
      <c r="T117" s="3"/>
      <c r="U117" s="3"/>
      <c r="V117" s="3"/>
      <c r="W117" s="2"/>
      <c r="X117" s="3"/>
    </row>
    <row r="118" spans="1:24" x14ac:dyDescent="0.25">
      <c r="A118" s="58" t="s">
        <v>73</v>
      </c>
      <c r="B118" s="2"/>
      <c r="C118" s="84"/>
      <c r="D118" s="85"/>
      <c r="E118" s="3"/>
      <c r="F118" s="84"/>
      <c r="G118" s="86"/>
      <c r="H118" s="3"/>
      <c r="I118" s="84"/>
      <c r="J118" s="86"/>
      <c r="K118" s="3"/>
      <c r="L118" s="84"/>
      <c r="M118" s="18"/>
      <c r="N118" s="3"/>
      <c r="O118" s="84"/>
      <c r="P118" s="18"/>
      <c r="Q118" s="3"/>
      <c r="R118" s="87"/>
      <c r="S118" s="23"/>
      <c r="T118" s="3"/>
      <c r="U118" s="3"/>
      <c r="V118" s="3"/>
      <c r="W118" s="2"/>
      <c r="X118" s="3"/>
    </row>
    <row r="119" spans="1:24" x14ac:dyDescent="0.25">
      <c r="A119" s="59" t="s">
        <v>74</v>
      </c>
      <c r="B119" s="2"/>
      <c r="C119" s="84"/>
      <c r="D119" s="88">
        <v>154</v>
      </c>
      <c r="E119" s="3"/>
      <c r="F119" s="84"/>
      <c r="G119" s="18">
        <v>513</v>
      </c>
      <c r="H119" s="3"/>
      <c r="I119" s="84"/>
      <c r="J119" s="18">
        <v>99</v>
      </c>
      <c r="K119" s="3"/>
      <c r="L119" s="84"/>
      <c r="M119" s="18">
        <f>P119-D119-G119-J119</f>
        <v>38</v>
      </c>
      <c r="N119" s="3"/>
      <c r="O119" s="84"/>
      <c r="P119" s="18">
        <v>804</v>
      </c>
      <c r="Q119" s="3"/>
      <c r="R119" s="87"/>
      <c r="S119" s="23"/>
      <c r="T119" s="3"/>
      <c r="U119" s="3"/>
      <c r="V119" s="3"/>
      <c r="W119" s="2"/>
      <c r="X119" s="3"/>
    </row>
    <row r="120" spans="1:24" ht="15" customHeight="1" x14ac:dyDescent="0.25">
      <c r="A120" s="59" t="s">
        <v>80</v>
      </c>
      <c r="B120" s="59"/>
      <c r="C120" s="84"/>
      <c r="D120" s="88">
        <v>0</v>
      </c>
      <c r="E120" s="3"/>
      <c r="F120" s="84"/>
      <c r="G120" s="18">
        <v>2062</v>
      </c>
      <c r="H120" s="3"/>
      <c r="I120" s="84"/>
      <c r="J120" s="18">
        <v>0</v>
      </c>
      <c r="K120" s="3"/>
      <c r="L120" s="84"/>
      <c r="M120" s="18">
        <f>P120-D120-G120-J120</f>
        <v>1876</v>
      </c>
      <c r="N120" s="3"/>
      <c r="O120" s="84"/>
      <c r="P120" s="18">
        <v>3938</v>
      </c>
      <c r="Q120" s="3"/>
      <c r="R120" s="87"/>
      <c r="S120" s="23"/>
      <c r="T120" s="3"/>
      <c r="U120" s="3"/>
      <c r="V120" s="3"/>
      <c r="W120" s="2"/>
      <c r="X120" s="3"/>
    </row>
    <row r="121" spans="1:24" x14ac:dyDescent="0.25">
      <c r="A121" s="59" t="s">
        <v>75</v>
      </c>
      <c r="B121" s="2"/>
      <c r="C121" s="84"/>
      <c r="D121" s="93">
        <v>0</v>
      </c>
      <c r="E121" s="3"/>
      <c r="F121" s="84"/>
      <c r="G121" s="18">
        <v>-8921</v>
      </c>
      <c r="H121" s="3"/>
      <c r="I121" s="84"/>
      <c r="J121" s="18">
        <v>-1452</v>
      </c>
      <c r="K121" s="3"/>
      <c r="L121" s="84"/>
      <c r="M121" s="18">
        <f>P121-D121-G121-J121</f>
        <v>-3</v>
      </c>
      <c r="N121" s="3"/>
      <c r="O121" s="84"/>
      <c r="P121" s="18">
        <v>-10376</v>
      </c>
      <c r="Q121" s="3"/>
      <c r="R121" s="87"/>
      <c r="S121" s="23"/>
      <c r="T121" s="3"/>
      <c r="U121" s="3"/>
      <c r="V121" s="3"/>
      <c r="W121" s="2"/>
      <c r="X121" s="3"/>
    </row>
    <row r="122" spans="1:24" x14ac:dyDescent="0.25">
      <c r="A122" s="59" t="s">
        <v>76</v>
      </c>
      <c r="B122" s="2"/>
      <c r="C122" s="80"/>
      <c r="D122" s="90">
        <f>SUM(D119:D121)</f>
        <v>154</v>
      </c>
      <c r="E122" s="3"/>
      <c r="F122" s="91"/>
      <c r="G122" s="90">
        <f>SUM(G119:G121)</f>
        <v>-6346</v>
      </c>
      <c r="H122" s="3"/>
      <c r="I122" s="91"/>
      <c r="J122" s="90">
        <v>-1353</v>
      </c>
      <c r="K122" s="3"/>
      <c r="L122" s="91"/>
      <c r="M122" s="90">
        <f>SUM(M119:M121)</f>
        <v>1911</v>
      </c>
      <c r="N122" s="3"/>
      <c r="O122" s="91"/>
      <c r="P122" s="22">
        <f>SUM(P119:P121)</f>
        <v>-5634</v>
      </c>
      <c r="Q122" s="3"/>
      <c r="R122" s="92"/>
      <c r="S122" s="23"/>
      <c r="T122" s="3"/>
      <c r="U122" s="3"/>
      <c r="V122" s="3"/>
      <c r="W122" s="2"/>
      <c r="X122" s="3"/>
    </row>
    <row r="123" spans="1:24" ht="9.75" customHeight="1" x14ac:dyDescent="0.25">
      <c r="A123" s="59"/>
      <c r="B123" s="2"/>
      <c r="C123" s="80"/>
      <c r="D123" s="88"/>
      <c r="E123" s="3"/>
      <c r="F123" s="91"/>
      <c r="G123" s="88"/>
      <c r="H123" s="3"/>
      <c r="I123" s="91"/>
      <c r="J123" s="88"/>
      <c r="K123" s="3"/>
      <c r="L123" s="91"/>
      <c r="M123" s="88"/>
      <c r="N123" s="3"/>
      <c r="O123" s="91"/>
      <c r="P123" s="18"/>
      <c r="Q123" s="3"/>
      <c r="R123" s="92"/>
      <c r="S123" s="23"/>
      <c r="T123" s="3"/>
      <c r="U123" s="3"/>
      <c r="V123" s="3"/>
      <c r="W123" s="2"/>
      <c r="X123" s="3"/>
    </row>
    <row r="124" spans="1:24" x14ac:dyDescent="0.25">
      <c r="A124" s="59" t="s">
        <v>81</v>
      </c>
      <c r="B124" s="2"/>
      <c r="C124" s="84"/>
      <c r="D124" s="93">
        <v>0</v>
      </c>
      <c r="E124" s="3"/>
      <c r="F124" s="84"/>
      <c r="G124" s="18">
        <v>34</v>
      </c>
      <c r="H124" s="3"/>
      <c r="I124" s="84"/>
      <c r="J124" s="18">
        <v>42</v>
      </c>
      <c r="K124" s="3"/>
      <c r="L124" s="84"/>
      <c r="M124" s="18">
        <f>P124-J124-G124-D124</f>
        <v>12</v>
      </c>
      <c r="N124" s="3"/>
      <c r="O124" s="84"/>
      <c r="P124" s="18">
        <v>88</v>
      </c>
      <c r="Q124" s="3"/>
      <c r="R124" s="87"/>
      <c r="S124" s="23"/>
      <c r="T124" s="3"/>
      <c r="U124" s="3"/>
      <c r="V124" s="3"/>
      <c r="W124" s="2"/>
      <c r="X124" s="3"/>
    </row>
    <row r="125" spans="1:24" x14ac:dyDescent="0.25">
      <c r="A125" s="59"/>
      <c r="B125" s="2"/>
      <c r="C125" s="84"/>
      <c r="D125" s="93"/>
      <c r="E125" s="3"/>
      <c r="F125" s="84"/>
      <c r="G125" s="18"/>
      <c r="H125" s="3"/>
      <c r="I125" s="84"/>
      <c r="J125" s="18"/>
      <c r="K125" s="3"/>
      <c r="L125" s="84"/>
      <c r="M125" s="18"/>
      <c r="N125" s="3"/>
      <c r="O125" s="84"/>
      <c r="P125" s="18"/>
      <c r="Q125" s="3"/>
      <c r="R125" s="87"/>
      <c r="S125" s="23"/>
      <c r="T125" s="3"/>
      <c r="U125" s="3"/>
      <c r="V125" s="3"/>
      <c r="W125" s="2"/>
      <c r="X125" s="3"/>
    </row>
    <row r="126" spans="1:24" x14ac:dyDescent="0.25">
      <c r="A126" s="59" t="s">
        <v>89</v>
      </c>
      <c r="B126" s="2"/>
      <c r="C126" s="94"/>
      <c r="D126" s="88">
        <f>+D109+D116+D122</f>
        <v>-36757</v>
      </c>
      <c r="E126" s="3"/>
      <c r="F126" s="94"/>
      <c r="G126" s="88">
        <f>+G109+G116+G122+G124</f>
        <v>-10887</v>
      </c>
      <c r="H126" s="3"/>
      <c r="I126" s="94"/>
      <c r="J126" s="88">
        <v>11589</v>
      </c>
      <c r="K126" s="3"/>
      <c r="L126" s="95"/>
      <c r="M126" s="18">
        <f>P126-D126-G126-J126</f>
        <v>8689</v>
      </c>
      <c r="N126" s="3"/>
      <c r="O126" s="95"/>
      <c r="P126" s="18">
        <f>+P109+P116+P122+P124</f>
        <v>-27366</v>
      </c>
      <c r="Q126" s="3"/>
      <c r="R126" s="96"/>
      <c r="S126" s="23"/>
      <c r="T126" s="3"/>
      <c r="U126" s="3"/>
      <c r="V126" s="3"/>
      <c r="W126" s="2"/>
      <c r="X126" s="3"/>
    </row>
    <row r="127" spans="1:24" x14ac:dyDescent="0.25">
      <c r="A127" s="59" t="s">
        <v>77</v>
      </c>
      <c r="B127" s="2"/>
      <c r="C127" s="84"/>
      <c r="D127" s="97">
        <v>66304</v>
      </c>
      <c r="E127" s="3"/>
      <c r="F127" s="84"/>
      <c r="G127" s="32">
        <f>+D128</f>
        <v>29547</v>
      </c>
      <c r="H127" s="3"/>
      <c r="I127" s="84"/>
      <c r="J127" s="32">
        <v>18660</v>
      </c>
      <c r="K127" s="3"/>
      <c r="L127" s="98"/>
      <c r="M127" s="32">
        <f>+J128</f>
        <v>30249</v>
      </c>
      <c r="N127" s="3"/>
      <c r="O127" s="98"/>
      <c r="P127" s="18">
        <f>+D127</f>
        <v>66304</v>
      </c>
      <c r="Q127" s="3"/>
      <c r="R127" s="87"/>
      <c r="S127" s="23"/>
      <c r="T127" s="3"/>
      <c r="U127" s="3"/>
      <c r="V127" s="3"/>
      <c r="W127" s="2"/>
      <c r="X127" s="3"/>
    </row>
    <row r="128" spans="1:24" ht="15.75" thickBot="1" x14ac:dyDescent="0.3">
      <c r="A128" s="59" t="s">
        <v>78</v>
      </c>
      <c r="B128" s="2"/>
      <c r="C128" s="99"/>
      <c r="D128" s="66">
        <f>SUM(D126:D127)</f>
        <v>29547</v>
      </c>
      <c r="E128" s="3"/>
      <c r="F128" s="99"/>
      <c r="G128" s="66">
        <f>SUM(G126:G127)</f>
        <v>18660</v>
      </c>
      <c r="H128" s="3"/>
      <c r="I128" s="99"/>
      <c r="J128" s="66">
        <v>30249</v>
      </c>
      <c r="K128" s="3"/>
      <c r="L128" s="100"/>
      <c r="M128" s="66">
        <f>SUM(M126:M127)</f>
        <v>38938</v>
      </c>
      <c r="N128" s="3"/>
      <c r="O128" s="100"/>
      <c r="P128" s="46">
        <f>SUM(P126:P127)</f>
        <v>38938</v>
      </c>
      <c r="Q128" s="3"/>
      <c r="R128" s="96"/>
      <c r="S128" s="67"/>
      <c r="T128" s="3"/>
      <c r="U128" s="3"/>
      <c r="V128" s="3"/>
      <c r="W128" s="2"/>
      <c r="X128" s="3"/>
    </row>
    <row r="129" spans="1:24" ht="16.5" thickTop="1" thickBot="1" x14ac:dyDescent="0.3">
      <c r="A129" s="2"/>
      <c r="B129" s="2"/>
      <c r="C129" s="78"/>
      <c r="D129" s="79"/>
      <c r="E129" s="3"/>
      <c r="F129" s="78"/>
      <c r="G129" s="101"/>
      <c r="H129" s="3"/>
      <c r="I129" s="78"/>
      <c r="J129" s="101"/>
      <c r="K129" s="3"/>
      <c r="L129" s="78"/>
      <c r="M129" s="79"/>
      <c r="N129" s="3"/>
      <c r="O129" s="78"/>
      <c r="P129" s="79"/>
      <c r="Q129" s="3"/>
      <c r="R129" s="3"/>
      <c r="S129" s="3"/>
      <c r="T129" s="3"/>
      <c r="U129" s="3"/>
      <c r="V129" s="3"/>
      <c r="W129" s="2"/>
      <c r="X129" s="3"/>
    </row>
  </sheetData>
  <mergeCells count="17">
    <mergeCell ref="R106:S106"/>
    <mergeCell ref="C107:D107"/>
    <mergeCell ref="F107:G107"/>
    <mergeCell ref="I107:J107"/>
    <mergeCell ref="L107:M107"/>
    <mergeCell ref="O107:P107"/>
    <mergeCell ref="R107:S107"/>
    <mergeCell ref="C106:D106"/>
    <mergeCell ref="F106:G106"/>
    <mergeCell ref="I106:J106"/>
    <mergeCell ref="L106:M106"/>
    <mergeCell ref="O106:P106"/>
    <mergeCell ref="C62:D62"/>
    <mergeCell ref="F62:G62"/>
    <mergeCell ref="I62:J62"/>
    <mergeCell ref="L62:M62"/>
    <mergeCell ref="O62:P62"/>
  </mergeCells>
  <pageMargins left="0.7" right="0.7" top="0.75" bottom="0.75" header="0.3" footer="0.3"/>
  <pageSetup scale="50" orientation="landscape" r:id="rId1"/>
  <rowBreaks count="2" manualBreakCount="2">
    <brk id="56" max="16" man="1"/>
    <brk id="10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Peter Bonetta</cp:lastModifiedBy>
  <cp:lastPrinted>2012-02-01T18:43:27Z</cp:lastPrinted>
  <dcterms:created xsi:type="dcterms:W3CDTF">2011-07-21T23:11:41Z</dcterms:created>
  <dcterms:modified xsi:type="dcterms:W3CDTF">2016-04-21T16:38:13Z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