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20490" windowHeight="6930"/>
  </bookViews>
  <sheets>
    <sheet name="2016 Historical Financia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D">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hidden="1">'[3]Comp. Transaction'!#REF!</definedName>
    <definedName name="__123Graph_C" hidden="1">[2]Assum!$D$12:$D$18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>#REF!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0" hidden="1">'[1]Comp. Transaction'!#REF!</definedName>
    <definedName name="_1_0__123Grap" hidden="1">'[1]Comp. Transaction'!#REF!</definedName>
    <definedName name="_3_0__123Grap" hidden="1">'[1]Comp. Transaction'!#REF!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QL1">#REF!</definedName>
    <definedName name="_Table1_In1" localSheetId="0" hidden="1">[18]INPUT!#REF!</definedName>
    <definedName name="_Table1_In1" hidden="1">[18]INPUT!#REF!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>#REF!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>#REF!</definedName>
    <definedName name="anscount" hidden="1">1</definedName>
    <definedName name="APPSUSERNAME4">#N/A</definedName>
    <definedName name="APPSUSERNAME5">#N/A</definedName>
    <definedName name="AR">#REF!</definedName>
    <definedName name="ARNew">#REF!</definedName>
    <definedName name="ARNewest">#REF!</definedName>
    <definedName name="ARNewestest">#REF!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>#REF!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>[20]Control!#REF!</definedName>
    <definedName name="b1_time">[20]Control!#REF!</definedName>
    <definedName name="b1_type">[20]Control!#REF!</definedName>
    <definedName name="b2_hct">[20]Control!#REF!</definedName>
    <definedName name="b2_time">[20]Control!#REF!</definedName>
    <definedName name="b2_type">[20]Control!#REF!</definedName>
    <definedName name="b3_hct">[20]Control!#REF!</definedName>
    <definedName name="b3_time">[20]Control!#REF!</definedName>
    <definedName name="b3_type">[20]Control!#REF!</definedName>
    <definedName name="b4_hct">[20]Control!#REF!</definedName>
    <definedName name="b4_time">[20]Control!#REF!</definedName>
    <definedName name="b4_type">[20]Control!#REF!</definedName>
    <definedName name="b5_hct">[20]Control!#REF!</definedName>
    <definedName name="b5_time">[20]Control!#REF!</definedName>
    <definedName name="b5_type">[20]Control!#REF!</definedName>
    <definedName name="b6_hct">[20]Control!#REF!</definedName>
    <definedName name="b6_time">[20]Control!#REF!</definedName>
    <definedName name="b6_type">[20]Control!#REF!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>'[21]Jul 96 Worksheet'!#REF!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pInExcess">#REF!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>#REF!</definedName>
    <definedName name="CompanyShares">#REF!</definedName>
    <definedName name="CONNECTSTRING4">#N/A</definedName>
    <definedName name="CONNECTSTRING5">#N/A</definedName>
    <definedName name="consol_pl">[20]Control!#REF!</definedName>
    <definedName name="consol_pl_time">[20]Control!#REF!</definedName>
    <definedName name="consol_pl_type">[20]Control!#REF!</definedName>
    <definedName name="consultant">[26]Options!$A$57:$U$76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0" hidden="1">{"FCB_ALL",#N/A,FALSE,"FCB"}</definedName>
    <definedName name="cvade" hidden="1">{"FCB_ALL",#N/A,FALSE,"FCB"}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>#REF!</definedName>
    <definedName name="DisplaySelectedSheetsMacroButton">#REF!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>#REF!</definedName>
    <definedName name="Expenses">#REF!</definedName>
    <definedName name="FA">#REF!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>#REF!</definedName>
    <definedName name="G">[30]GL!$A$1:$B$486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>#REF!</definedName>
    <definedName name="glcredits">'[21]Jul 96 Worksheet'!#REF!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>#REF!</definedName>
    <definedName name="InvReg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>#REF!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>#REF!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trix">[31]STOCK!#REF!</definedName>
    <definedName name="Matrix2">[32]STOCK!#REF!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>#REF!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>#REF!</definedName>
    <definedName name="NetProceeds">#REF!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>#REF!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>[31]Options!#REF!</definedName>
    <definedName name="ParValue">#REF!</definedName>
    <definedName name="PERIODSETNAME4">#N/A</definedName>
    <definedName name="PERIODSETNAME5">#N/A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'2016 Historical Financials'!$A$1:$N$140</definedName>
    <definedName name="_xlnm.Print_Area">#REF!</definedName>
    <definedName name="_xlnm.Print_Titles">#N/A</definedName>
    <definedName name="PrintManagerQuery">#REF!</definedName>
    <definedName name="PrintSelectedSheetsMacroButton">#REF!</definedName>
    <definedName name="Project">#REF!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>#REF!</definedName>
    <definedName name="Ref_2">#REF!,#REF!</definedName>
    <definedName name="Ref_3">#REF!,#REF!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>[20]Control!#REF!</definedName>
    <definedName name="scen1_type">[20]Control!#REF!</definedName>
    <definedName name="scen2_time">[20]Control!#REF!</definedName>
    <definedName name="scen2_type">[20]Control!#REF!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>#REF!</definedName>
    <definedName name="SHEquity">#REF!</definedName>
    <definedName name="ShoePercent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>#REF!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>#REF!</definedName>
    <definedName name="Summary_with_CityBetter">#REF!</definedName>
    <definedName name="Summary_with_CityNew">#REF!</definedName>
    <definedName name="Summary_with_CityNewest">#REF!</definedName>
    <definedName name="SummaryNew">#REF!</definedName>
    <definedName name="SummaryNewest">#REF!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>#REF!</definedName>
    <definedName name="TotalCap">#REF!</definedName>
    <definedName name="UFPrn20040830101546">[37]RB!#REF!</definedName>
    <definedName name="UFPrn20040830102620">#REF!</definedName>
    <definedName name="UFPrn20040901150124">#REF!</definedName>
    <definedName name="UFPrn20040902104744">#REF!</definedName>
    <definedName name="Und.Lock">'[19]Preferred Shares Converted'!$F$1:$F$65536</definedName>
    <definedName name="Untitled">#REF!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AEPSubOpts">[31]Options!#REF!</definedName>
    <definedName name="WHtax">#REF!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>#REF!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0Row" hidden="1">#REF!</definedName>
    <definedName name="XRefCopy11Row" hidden="1">#REF!</definedName>
    <definedName name="XRefCopy5Row" hidden="1">#REF!</definedName>
    <definedName name="XRefCopy6Row" hidden="1">#REF!</definedName>
    <definedName name="XRefCopy8Row" hidden="1">#REF!</definedName>
    <definedName name="XRefCopy9Row" hidden="1">#REF!</definedName>
    <definedName name="XRefCopyRangeCount" hidden="1">11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5" i="1" l="1"/>
  <c r="N132" i="1"/>
  <c r="N131" i="1"/>
  <c r="N130" i="1"/>
  <c r="N129" i="1"/>
  <c r="N125" i="1"/>
  <c r="N124" i="1"/>
  <c r="N120" i="1"/>
  <c r="N119" i="1"/>
  <c r="N118" i="1"/>
  <c r="N117" i="1"/>
  <c r="N116" i="1"/>
  <c r="N115" i="1"/>
  <c r="N114" i="1"/>
  <c r="N113" i="1"/>
  <c r="N110" i="1"/>
  <c r="N108" i="1"/>
  <c r="E22" i="1"/>
  <c r="H22" i="1"/>
  <c r="K22" i="1"/>
  <c r="K23" i="1"/>
  <c r="M23" i="1"/>
  <c r="N23" i="1" s="1"/>
  <c r="H23" i="1"/>
  <c r="H24" i="1" s="1"/>
  <c r="E23" i="1"/>
  <c r="E24" i="1" s="1"/>
  <c r="J24" i="1"/>
  <c r="G24" i="1"/>
  <c r="D24" i="1"/>
  <c r="N45" i="1"/>
  <c r="N44" i="1"/>
  <c r="N43" i="1"/>
  <c r="N42" i="1"/>
  <c r="N41" i="1"/>
  <c r="N40" i="1"/>
  <c r="N39" i="1"/>
  <c r="M33" i="1"/>
  <c r="M30" i="1"/>
  <c r="M29" i="1"/>
  <c r="M28" i="1"/>
  <c r="M22" i="1"/>
  <c r="N22" i="1" s="1"/>
  <c r="M21" i="1"/>
  <c r="M20" i="1"/>
  <c r="M19" i="1"/>
  <c r="M12" i="1"/>
  <c r="M11" i="1"/>
  <c r="M8" i="1"/>
  <c r="K133" i="1"/>
  <c r="K126" i="1"/>
  <c r="K111" i="1"/>
  <c r="K109" i="1"/>
  <c r="J104" i="1"/>
  <c r="K93" i="1"/>
  <c r="K82" i="1"/>
  <c r="K75" i="1"/>
  <c r="K69" i="1"/>
  <c r="K46" i="1"/>
  <c r="K33" i="1"/>
  <c r="J31" i="1"/>
  <c r="K30" i="1"/>
  <c r="K29" i="1"/>
  <c r="K28" i="1"/>
  <c r="K31" i="1" s="1"/>
  <c r="K21" i="1"/>
  <c r="K20" i="1"/>
  <c r="K19" i="1"/>
  <c r="J13" i="1"/>
  <c r="J15" i="1" s="1"/>
  <c r="J17" i="1" s="1"/>
  <c r="K11" i="1"/>
  <c r="K13" i="1" s="1"/>
  <c r="K8" i="1"/>
  <c r="K6" i="1"/>
  <c r="J59" i="1" s="1"/>
  <c r="K5" i="1"/>
  <c r="M24" i="1" l="1"/>
  <c r="K95" i="1"/>
  <c r="K24" i="1"/>
  <c r="K15" i="1"/>
  <c r="J26" i="1"/>
  <c r="J35" i="1" s="1"/>
  <c r="K106" i="1" s="1"/>
  <c r="K121" i="1" s="1"/>
  <c r="K137" i="1" s="1"/>
  <c r="N109" i="1"/>
  <c r="K26" i="1" l="1"/>
  <c r="K35" i="1" s="1"/>
  <c r="K48" i="1" s="1"/>
  <c r="K17" i="1"/>
  <c r="N21" i="1"/>
  <c r="N20" i="1"/>
  <c r="N111" i="1"/>
  <c r="N33" i="1"/>
  <c r="N30" i="1"/>
  <c r="N28" i="1"/>
  <c r="M13" i="1"/>
  <c r="N8" i="1"/>
  <c r="E5" i="1"/>
  <c r="H5" i="1"/>
  <c r="N5" i="1"/>
  <c r="N133" i="1"/>
  <c r="N126" i="1"/>
  <c r="M104" i="1"/>
  <c r="N29" i="1"/>
  <c r="N6" i="1"/>
  <c r="H133" i="1"/>
  <c r="H126" i="1"/>
  <c r="H111" i="1"/>
  <c r="H109" i="1"/>
  <c r="G104" i="1"/>
  <c r="H93" i="1"/>
  <c r="H82" i="1"/>
  <c r="H95" i="1" s="1"/>
  <c r="H69" i="1"/>
  <c r="H75" i="1" s="1"/>
  <c r="H46" i="1"/>
  <c r="H33" i="1"/>
  <c r="G31" i="1"/>
  <c r="H30" i="1"/>
  <c r="H29" i="1"/>
  <c r="H28" i="1"/>
  <c r="H21" i="1"/>
  <c r="H20" i="1"/>
  <c r="H19" i="1"/>
  <c r="G13" i="1"/>
  <c r="G15" i="1" s="1"/>
  <c r="G17" i="1" s="1"/>
  <c r="H11" i="1"/>
  <c r="H13" i="1" s="1"/>
  <c r="H8" i="1"/>
  <c r="H6" i="1"/>
  <c r="G59" i="1" s="1"/>
  <c r="N19" i="1" l="1"/>
  <c r="N24" i="1" s="1"/>
  <c r="N46" i="1"/>
  <c r="N31" i="1"/>
  <c r="H31" i="1"/>
  <c r="H15" i="1"/>
  <c r="N11" i="1"/>
  <c r="N13" i="1" s="1"/>
  <c r="N15" i="1" s="1"/>
  <c r="M31" i="1"/>
  <c r="M15" i="1"/>
  <c r="M17" i="1" s="1"/>
  <c r="G26" i="1"/>
  <c r="G35" i="1" s="1"/>
  <c r="H106" i="1" s="1"/>
  <c r="H121" i="1" s="1"/>
  <c r="H137" i="1" s="1"/>
  <c r="H26" i="1" l="1"/>
  <c r="H35" i="1" s="1"/>
  <c r="H48" i="1" s="1"/>
  <c r="H17" i="1"/>
  <c r="N17" i="1"/>
  <c r="N26" i="1"/>
  <c r="N35" i="1" s="1"/>
  <c r="N48" i="1" s="1"/>
  <c r="M26" i="1"/>
  <c r="M35" i="1" s="1"/>
  <c r="N106" i="1" s="1"/>
  <c r="N121" i="1" s="1"/>
  <c r="N137" i="1" s="1"/>
  <c r="N139" i="1" s="1"/>
  <c r="E133" i="1" l="1"/>
  <c r="E126" i="1" l="1"/>
  <c r="E111" i="1"/>
  <c r="E109" i="1"/>
  <c r="D104" i="1"/>
  <c r="E93" i="1"/>
  <c r="E82" i="1"/>
  <c r="E69" i="1"/>
  <c r="E75" i="1" s="1"/>
  <c r="E46" i="1"/>
  <c r="E33" i="1"/>
  <c r="D31" i="1"/>
  <c r="E30" i="1"/>
  <c r="E29" i="1"/>
  <c r="E28" i="1"/>
  <c r="E21" i="1"/>
  <c r="E20" i="1"/>
  <c r="E19" i="1"/>
  <c r="D13" i="1"/>
  <c r="D15" i="1" s="1"/>
  <c r="E11" i="1"/>
  <c r="E13" i="1" s="1"/>
  <c r="E8" i="1"/>
  <c r="E6" i="1"/>
  <c r="D59" i="1" s="1"/>
  <c r="E31" i="1" l="1"/>
  <c r="E95" i="1"/>
  <c r="E15" i="1"/>
  <c r="D26" i="1"/>
  <c r="D35" i="1" s="1"/>
  <c r="E106" i="1" s="1"/>
  <c r="E121" i="1" s="1"/>
  <c r="E137" i="1" s="1"/>
  <c r="E139" i="1" s="1"/>
  <c r="H138" i="1" s="1"/>
  <c r="H139" i="1" s="1"/>
  <c r="K138" i="1" s="1"/>
  <c r="K139" i="1" s="1"/>
  <c r="D17" i="1"/>
  <c r="E26" i="1" l="1"/>
  <c r="E35" i="1" s="1"/>
  <c r="E48" i="1" s="1"/>
  <c r="E17" i="1"/>
</calcChain>
</file>

<file path=xl/sharedStrings.xml><?xml version="1.0" encoding="utf-8"?>
<sst xmlns="http://schemas.openxmlformats.org/spreadsheetml/2006/main" count="121" uniqueCount="102">
  <si>
    <t>Calix, Inc.</t>
  </si>
  <si>
    <t>Historical Financial Statements</t>
  </si>
  <si>
    <t>($ in thousands)</t>
  </si>
  <si>
    <t>GAAP</t>
  </si>
  <si>
    <t>Non-GAAP</t>
  </si>
  <si>
    <t>Qtr Ending</t>
  </si>
  <si>
    <t>Revenue</t>
  </si>
  <si>
    <t>Cost of revenue:</t>
  </si>
  <si>
    <r>
      <t xml:space="preserve">Products and services </t>
    </r>
    <r>
      <rPr>
        <vertAlign val="superscript"/>
        <sz val="10"/>
        <rFont val="Calibri"/>
        <family val="2"/>
      </rPr>
      <t>(1)</t>
    </r>
  </si>
  <si>
    <r>
      <t xml:space="preserve">Amortization of intangible assets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</si>
  <si>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</si>
  <si>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</si>
  <si>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</si>
  <si>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</si>
  <si>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</si>
  <si>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(5)(7)</t>
    </r>
  </si>
  <si>
    <r>
      <t xml:space="preserve">Amortization of intangible assets </t>
    </r>
    <r>
      <rPr>
        <vertAlign val="superscript"/>
        <sz val="10"/>
        <rFont val="Calibri"/>
        <family val="2"/>
      </rPr>
      <t>(6)</t>
    </r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</si>
  <si>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</si>
  <si>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</si>
  <si>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</si>
  <si>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</si>
  <si>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</si>
  <si>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</si>
  <si>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(1) Cost of revenue (stock-based compensation)</t>
  </si>
  <si>
    <t>(2) Cost of revenue (amortization of intangible assets)</t>
  </si>
  <si>
    <t>(3) Research and development (stock-based compensation)</t>
  </si>
  <si>
    <t>(4) Sales and marketing (stock-based compensation)</t>
  </si>
  <si>
    <t>(5) General and administrative (stock-based compensation)</t>
  </si>
  <si>
    <t>(6) Operating expense (amortization of intangible assets)</t>
  </si>
  <si>
    <t>(7) General and administrative (acquisition-related costs)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</si>
  <si>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</si>
  <si>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</si>
  <si>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</si>
  <si>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</si>
  <si>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</si>
  <si>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</si>
  <si>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</si>
  <si>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</si>
  <si>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</si>
  <si>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</si>
  <si>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</si>
  <si>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</si>
  <si>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</si>
  <si>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</si>
  <si>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</si>
  <si>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</si>
  <si>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</si>
  <si>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</si>
  <si>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</si>
  <si>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</si>
  <si>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</si>
  <si>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</si>
  <si>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</si>
  <si>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</si>
  <si>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</si>
  <si>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</si>
  <si>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</si>
  <si>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</si>
  <si>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</si>
  <si>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</si>
  <si>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</si>
  <si>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</si>
  <si>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</si>
  <si>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</si>
  <si>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</si>
  <si>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</si>
  <si>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</si>
  <si>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</si>
  <si>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</si>
  <si>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</si>
  <si>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</si>
  <si>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</si>
  <si>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</si>
  <si>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</si>
  <si>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</si>
  <si>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</si>
  <si>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</si>
  <si>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</si>
  <si>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</si>
  <si>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</si>
  <si>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</si>
  <si>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</si>
  <si>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</si>
  <si>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</si>
  <si>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</si>
  <si>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</si>
  <si>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</si>
  <si>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</si>
  <si>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Accumulated other comprehensive loss</t>
  </si>
  <si>
    <t>Total non-GAAP expenses</t>
  </si>
  <si>
    <t>Net cash provided by investing activities</t>
  </si>
  <si>
    <t>Provision for income taxes</t>
  </si>
  <si>
    <t>YTD Ending</t>
  </si>
  <si>
    <t>Proceeds from employee stock purchase plan</t>
  </si>
  <si>
    <t>Net cash provided by (used in) financing activities</t>
  </si>
  <si>
    <t>Net increase (decrease) in cash and cash equivalents</t>
  </si>
  <si>
    <t>Litigation settlement gain</t>
  </si>
  <si>
    <t>Income (loss) from operations</t>
  </si>
  <si>
    <t>Net income (loss)</t>
  </si>
  <si>
    <t>GAAP net income (loss)</t>
  </si>
  <si>
    <t>Adjustments to reconcile net income (loss) to net cash provided by (used in) operating activities:</t>
  </si>
  <si>
    <t>Net cash provided by (used in)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</si>
</sst>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9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1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0" fontId="13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2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2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7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68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4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8" fillId="0" borderId="1" xfId="1" quotePrefix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</cellXfs>
  <cellStyles count="11"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/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/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/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/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/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/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/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/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/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3"/>
  <sheetViews>
    <sheetView showGridLines="0" tabSelected="1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Q29" sqref="Q29"/>
    </sheetView>
  </sheetViews>
  <sheetFormatPr defaultColWidth="9.140625" defaultRowHeight="15" x14ac:dyDescent="0.25"/>
  <cols>
    <col min="1" max="1" width="2.5703125" style="74" customWidth="1"/>
    <col min="2" max="2" width="53.42578125" style="74" customWidth="1"/>
    <col min="3" max="3" width="2.28515625" style="3" customWidth="1"/>
    <col min="4" max="4" width="15.28515625" style="7" customWidth="1"/>
    <col min="5" max="5" width="15.28515625" style="5" customWidth="1"/>
    <col min="6" max="6" width="2.28515625" style="3" customWidth="1"/>
    <col min="7" max="7" width="15.28515625" style="7" customWidth="1"/>
    <col min="8" max="8" width="15.28515625" style="5" customWidth="1"/>
    <col min="9" max="9" width="2.28515625" style="3" customWidth="1"/>
    <col min="10" max="10" width="15.28515625" style="7" customWidth="1"/>
    <col min="11" max="11" width="15.28515625" style="5" customWidth="1"/>
    <col min="12" max="12" width="2.28515625" style="3" customWidth="1"/>
    <col min="13" max="13" width="15.28515625" style="7" customWidth="1"/>
    <col min="14" max="14" width="15.28515625" style="5" customWidth="1"/>
    <col min="15" max="15" width="10.140625" style="7" customWidth="1"/>
    <col min="16" max="16" width="13" style="46" customWidth="1"/>
    <col min="17" max="17" width="13" style="38" customWidth="1"/>
    <col min="18" max="18" width="5.140625" style="38" customWidth="1"/>
    <col min="19" max="19" width="13.42578125" style="38" bestFit="1" customWidth="1"/>
    <col min="20" max="16384" width="9.140625" style="7"/>
  </cols>
  <sheetData>
    <row r="1" spans="1:19" x14ac:dyDescent="0.25">
      <c r="A1" s="1" t="s">
        <v>0</v>
      </c>
      <c r="B1" s="2"/>
      <c r="D1" s="4"/>
      <c r="G1" s="4"/>
      <c r="J1" s="4"/>
      <c r="M1" s="4"/>
      <c r="P1" s="7"/>
      <c r="Q1" s="7"/>
      <c r="R1" s="7"/>
      <c r="S1" s="7"/>
    </row>
    <row r="2" spans="1:19" x14ac:dyDescent="0.25">
      <c r="A2" s="1" t="s">
        <v>1</v>
      </c>
      <c r="B2" s="2"/>
      <c r="D2" s="4"/>
      <c r="G2" s="4"/>
      <c r="J2" s="4"/>
      <c r="M2" s="4"/>
      <c r="P2" s="7"/>
      <c r="Q2" s="7"/>
      <c r="R2" s="7"/>
      <c r="S2" s="7"/>
    </row>
    <row r="3" spans="1:19" ht="15.75" thickBot="1" x14ac:dyDescent="0.3">
      <c r="A3" s="1" t="s">
        <v>85</v>
      </c>
      <c r="B3" s="2"/>
      <c r="D3" s="83"/>
      <c r="E3" s="83"/>
      <c r="G3" s="83"/>
      <c r="H3" s="83"/>
      <c r="J3" s="83"/>
      <c r="K3" s="83"/>
      <c r="M3" s="83"/>
      <c r="N3" s="83"/>
      <c r="P3" s="7"/>
      <c r="Q3" s="7"/>
      <c r="R3" s="7"/>
      <c r="S3" s="7"/>
    </row>
    <row r="4" spans="1:19" x14ac:dyDescent="0.25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J4" s="9" t="s">
        <v>3</v>
      </c>
      <c r="K4" s="10" t="s">
        <v>4</v>
      </c>
      <c r="M4" s="9" t="s">
        <v>3</v>
      </c>
      <c r="N4" s="10" t="s">
        <v>4</v>
      </c>
      <c r="P4" s="7"/>
      <c r="Q4" s="7"/>
      <c r="R4" s="7"/>
      <c r="S4" s="7"/>
    </row>
    <row r="5" spans="1:19" x14ac:dyDescent="0.25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J5" s="11" t="s">
        <v>5</v>
      </c>
      <c r="K5" s="12" t="str">
        <f>J5</f>
        <v>Qtr Ending</v>
      </c>
      <c r="M5" s="11" t="s">
        <v>92</v>
      </c>
      <c r="N5" s="12" t="str">
        <f>M5</f>
        <v>YTD Ending</v>
      </c>
      <c r="P5" s="7"/>
      <c r="Q5" s="7"/>
      <c r="R5" s="7"/>
      <c r="S5" s="7"/>
    </row>
    <row r="6" spans="1:19" x14ac:dyDescent="0.25">
      <c r="A6" s="2"/>
      <c r="B6" s="2"/>
      <c r="D6" s="13">
        <v>42455</v>
      </c>
      <c r="E6" s="14">
        <f>D6</f>
        <v>42455</v>
      </c>
      <c r="G6" s="79">
        <v>42546</v>
      </c>
      <c r="H6" s="80">
        <f>G6</f>
        <v>42546</v>
      </c>
      <c r="J6" s="81">
        <v>42637</v>
      </c>
      <c r="K6" s="82">
        <f>J6</f>
        <v>42637</v>
      </c>
      <c r="M6" s="79">
        <v>42637</v>
      </c>
      <c r="N6" s="80">
        <f>M6</f>
        <v>42637</v>
      </c>
      <c r="P6" s="7"/>
      <c r="Q6" s="7"/>
      <c r="R6" s="7"/>
      <c r="S6" s="7"/>
    </row>
    <row r="7" spans="1:19" x14ac:dyDescent="0.25">
      <c r="A7" s="2"/>
      <c r="B7" s="2"/>
      <c r="D7" s="15"/>
      <c r="E7" s="16"/>
      <c r="G7" s="15"/>
      <c r="H7" s="16"/>
      <c r="J7" s="15"/>
      <c r="K7" s="16"/>
      <c r="M7" s="15"/>
      <c r="N7" s="16"/>
      <c r="P7" s="7"/>
      <c r="Q7" s="7"/>
      <c r="R7" s="7"/>
      <c r="S7" s="7"/>
    </row>
    <row r="8" spans="1:19" x14ac:dyDescent="0.25">
      <c r="A8" s="17" t="s">
        <v>6</v>
      </c>
      <c r="B8" s="17"/>
      <c r="D8" s="18">
        <v>98375</v>
      </c>
      <c r="E8" s="19">
        <f>D8</f>
        <v>98375</v>
      </c>
      <c r="G8" s="18">
        <v>107425</v>
      </c>
      <c r="H8" s="19">
        <f>G8</f>
        <v>107425</v>
      </c>
      <c r="J8" s="18">
        <v>121187</v>
      </c>
      <c r="K8" s="19">
        <f>J8</f>
        <v>121187</v>
      </c>
      <c r="M8" s="18">
        <f>SUM(D8,G8,J8)</f>
        <v>326987</v>
      </c>
      <c r="N8" s="19">
        <f>M8</f>
        <v>326987</v>
      </c>
      <c r="P8" s="7"/>
      <c r="Q8" s="7"/>
      <c r="R8" s="7"/>
      <c r="S8" s="7"/>
    </row>
    <row r="9" spans="1:19" x14ac:dyDescent="0.25">
      <c r="A9" s="17"/>
      <c r="B9" s="17"/>
      <c r="D9" s="15"/>
      <c r="E9" s="16"/>
      <c r="G9" s="15"/>
      <c r="H9" s="16"/>
      <c r="J9" s="15"/>
      <c r="K9" s="16"/>
      <c r="M9" s="15"/>
      <c r="N9" s="16"/>
      <c r="P9" s="7"/>
      <c r="Q9" s="7"/>
      <c r="R9" s="7"/>
      <c r="S9" s="7"/>
    </row>
    <row r="10" spans="1:19" x14ac:dyDescent="0.25">
      <c r="A10" s="17" t="s">
        <v>7</v>
      </c>
      <c r="B10" s="17"/>
      <c r="D10" s="15"/>
      <c r="E10" s="16"/>
      <c r="G10" s="15"/>
      <c r="H10" s="16"/>
      <c r="J10" s="15"/>
      <c r="K10" s="16"/>
      <c r="M10" s="15"/>
      <c r="N10" s="16"/>
      <c r="P10" s="7"/>
      <c r="Q10" s="7"/>
      <c r="R10" s="7"/>
      <c r="S10" s="7"/>
    </row>
    <row r="11" spans="1:19" ht="15.75" x14ac:dyDescent="0.25">
      <c r="A11" s="2"/>
      <c r="B11" s="17" t="s">
        <v>8</v>
      </c>
      <c r="D11" s="20">
        <v>51230</v>
      </c>
      <c r="E11" s="21">
        <f>D11-E39</f>
        <v>51103</v>
      </c>
      <c r="G11" s="20">
        <v>56605</v>
      </c>
      <c r="H11" s="21">
        <f>G11-H39</f>
        <v>56422</v>
      </c>
      <c r="J11" s="20">
        <v>66830</v>
      </c>
      <c r="K11" s="21">
        <f>J11-K39</f>
        <v>66656</v>
      </c>
      <c r="M11" s="20">
        <f>SUM(D11,G11,J11)</f>
        <v>174665</v>
      </c>
      <c r="N11" s="21">
        <f>M11-N39</f>
        <v>174181</v>
      </c>
      <c r="P11" s="7"/>
      <c r="Q11" s="7"/>
      <c r="R11" s="7"/>
      <c r="S11" s="7"/>
    </row>
    <row r="12" spans="1:19" ht="15.75" x14ac:dyDescent="0.25">
      <c r="A12" s="2"/>
      <c r="B12" s="17" t="s">
        <v>9</v>
      </c>
      <c r="D12" s="20">
        <v>1663</v>
      </c>
      <c r="E12" s="21">
        <v>0</v>
      </c>
      <c r="G12" s="20">
        <v>814</v>
      </c>
      <c r="H12" s="21">
        <v>0</v>
      </c>
      <c r="J12" s="20">
        <v>813</v>
      </c>
      <c r="K12" s="21">
        <v>0</v>
      </c>
      <c r="M12" s="20">
        <f>SUM(D12,G12,J12)</f>
        <v>3290</v>
      </c>
      <c r="N12" s="21">
        <v>0</v>
      </c>
      <c r="P12" s="7"/>
      <c r="Q12" s="7"/>
      <c r="R12" s="7"/>
      <c r="S12" s="7"/>
    </row>
    <row r="13" spans="1:19" x14ac:dyDescent="0.25">
      <c r="A13" s="17" t="s">
        <v>10</v>
      </c>
      <c r="B13" s="17"/>
      <c r="D13" s="22">
        <f>SUM(D11:D12)</f>
        <v>52893</v>
      </c>
      <c r="E13" s="23">
        <f>SUM(E11:E12)</f>
        <v>51103</v>
      </c>
      <c r="G13" s="22">
        <f>SUM(G11:G12)</f>
        <v>57419</v>
      </c>
      <c r="H13" s="23">
        <f>SUM(H11:H12)</f>
        <v>56422</v>
      </c>
      <c r="J13" s="22">
        <f>SUM(J11:J12)</f>
        <v>67643</v>
      </c>
      <c r="K13" s="23">
        <f>SUM(K11:K12)</f>
        <v>66656</v>
      </c>
      <c r="M13" s="22">
        <f>SUM(M11:M12)</f>
        <v>177955</v>
      </c>
      <c r="N13" s="23">
        <f>SUM(N11:N12)</f>
        <v>174181</v>
      </c>
      <c r="P13" s="7"/>
      <c r="Q13" s="7"/>
      <c r="R13" s="7"/>
      <c r="S13" s="7"/>
    </row>
    <row r="14" spans="1:19" x14ac:dyDescent="0.25">
      <c r="A14" s="17"/>
      <c r="B14" s="17"/>
      <c r="D14" s="20"/>
      <c r="E14" s="21"/>
      <c r="G14" s="20"/>
      <c r="H14" s="21"/>
      <c r="J14" s="20"/>
      <c r="K14" s="21"/>
      <c r="M14" s="20"/>
      <c r="N14" s="21"/>
      <c r="P14" s="7"/>
      <c r="Q14" s="7"/>
      <c r="R14" s="7"/>
      <c r="S14" s="7"/>
    </row>
    <row r="15" spans="1:19" x14ac:dyDescent="0.25">
      <c r="A15" s="17" t="s">
        <v>11</v>
      </c>
      <c r="B15" s="17"/>
      <c r="D15" s="20">
        <f>+D8-D13</f>
        <v>45482</v>
      </c>
      <c r="E15" s="21">
        <f>+E8-E13</f>
        <v>47272</v>
      </c>
      <c r="G15" s="20">
        <f>+G8-G13</f>
        <v>50006</v>
      </c>
      <c r="H15" s="21">
        <f>+H8-H13</f>
        <v>51003</v>
      </c>
      <c r="J15" s="20">
        <f>+J8-J13</f>
        <v>53544</v>
      </c>
      <c r="K15" s="21">
        <f>+K8-K13</f>
        <v>54531</v>
      </c>
      <c r="M15" s="20">
        <f>+M8-M13</f>
        <v>149032</v>
      </c>
      <c r="N15" s="21">
        <f>+N8-N13</f>
        <v>152806</v>
      </c>
      <c r="P15" s="7"/>
      <c r="Q15" s="7"/>
      <c r="R15" s="7"/>
      <c r="S15" s="7"/>
    </row>
    <row r="16" spans="1:19" x14ac:dyDescent="0.25">
      <c r="A16" s="17"/>
      <c r="B16" s="17"/>
      <c r="D16" s="24"/>
      <c r="E16" s="16"/>
      <c r="G16" s="24"/>
      <c r="H16" s="16"/>
      <c r="J16" s="24"/>
      <c r="K16" s="16"/>
      <c r="M16" s="24"/>
      <c r="N16" s="16"/>
      <c r="P16" s="7"/>
      <c r="Q16" s="7"/>
      <c r="R16" s="7"/>
      <c r="S16" s="7"/>
    </row>
    <row r="17" spans="1:19" x14ac:dyDescent="0.25">
      <c r="A17" s="17" t="s">
        <v>12</v>
      </c>
      <c r="B17" s="17"/>
      <c r="D17" s="25">
        <f>+D15/D8</f>
        <v>0.46233290978398983</v>
      </c>
      <c r="E17" s="26">
        <f>+E15/E8</f>
        <v>0.48052858958068617</v>
      </c>
      <c r="G17" s="25">
        <f>+G15/G8</f>
        <v>0.46549685827321385</v>
      </c>
      <c r="H17" s="26">
        <f>+H15/H8</f>
        <v>0.47477775191994415</v>
      </c>
      <c r="J17" s="25">
        <f>+J15/J8</f>
        <v>0.4418295691782122</v>
      </c>
      <c r="K17" s="26">
        <f>+K15/K8</f>
        <v>0.44997400711297414</v>
      </c>
      <c r="M17" s="25">
        <f>+M15/M8</f>
        <v>0.45577347111658872</v>
      </c>
      <c r="N17" s="26">
        <f>+N15/N8</f>
        <v>0.4673152143663204</v>
      </c>
      <c r="P17" s="7"/>
      <c r="Q17" s="7"/>
      <c r="R17" s="7"/>
      <c r="S17" s="7"/>
    </row>
    <row r="18" spans="1:19" x14ac:dyDescent="0.25">
      <c r="A18" s="17"/>
      <c r="B18" s="17"/>
      <c r="D18" s="15"/>
      <c r="E18" s="16"/>
      <c r="G18" s="15"/>
      <c r="H18" s="16"/>
      <c r="J18" s="15"/>
      <c r="K18" s="16"/>
      <c r="M18" s="15"/>
      <c r="N18" s="16"/>
      <c r="P18" s="7"/>
      <c r="Q18" s="7"/>
      <c r="R18" s="7"/>
      <c r="S18" s="7"/>
    </row>
    <row r="19" spans="1:19" ht="15.75" x14ac:dyDescent="0.25">
      <c r="A19" s="17" t="s">
        <v>13</v>
      </c>
      <c r="B19" s="17"/>
      <c r="D19" s="20">
        <v>22773</v>
      </c>
      <c r="E19" s="27">
        <f>D19-E41</f>
        <v>21726</v>
      </c>
      <c r="G19" s="20">
        <v>25033</v>
      </c>
      <c r="H19" s="27">
        <f>G19-H41</f>
        <v>23934</v>
      </c>
      <c r="J19" s="20">
        <v>28119</v>
      </c>
      <c r="K19" s="27">
        <f>J19-K41</f>
        <v>26546</v>
      </c>
      <c r="M19" s="20">
        <f t="shared" ref="M19:M23" si="0">SUM(D19,G19,J19)</f>
        <v>75925</v>
      </c>
      <c r="N19" s="27">
        <f>M19-N41</f>
        <v>72206</v>
      </c>
      <c r="P19" s="7"/>
      <c r="Q19" s="7"/>
      <c r="R19" s="7"/>
      <c r="S19" s="7"/>
    </row>
    <row r="20" spans="1:19" ht="15.75" x14ac:dyDescent="0.25">
      <c r="A20" s="17" t="s">
        <v>14</v>
      </c>
      <c r="B20" s="17"/>
      <c r="D20" s="20">
        <v>19062</v>
      </c>
      <c r="E20" s="27">
        <f>D20-E42</f>
        <v>18240</v>
      </c>
      <c r="G20" s="20">
        <v>19213</v>
      </c>
      <c r="H20" s="27">
        <f>G20-H42</f>
        <v>18373</v>
      </c>
      <c r="J20" s="20">
        <v>20575</v>
      </c>
      <c r="K20" s="27">
        <f>J20-K42</f>
        <v>18914</v>
      </c>
      <c r="M20" s="20">
        <f t="shared" si="0"/>
        <v>58850</v>
      </c>
      <c r="N20" s="27">
        <f>M20-N42</f>
        <v>55527</v>
      </c>
      <c r="P20" s="7"/>
      <c r="Q20" s="7"/>
      <c r="R20" s="7"/>
      <c r="S20" s="7"/>
    </row>
    <row r="21" spans="1:19" ht="15.75" x14ac:dyDescent="0.25">
      <c r="A21" s="17" t="s">
        <v>15</v>
      </c>
      <c r="B21" s="17"/>
      <c r="D21" s="20">
        <v>12684</v>
      </c>
      <c r="E21" s="27">
        <f>D21-E43-E45</f>
        <v>11684</v>
      </c>
      <c r="G21" s="20">
        <v>11641</v>
      </c>
      <c r="H21" s="27">
        <f>G21-H43-H45</f>
        <v>10719</v>
      </c>
      <c r="J21" s="20">
        <v>8615</v>
      </c>
      <c r="K21" s="27">
        <f>J21-K43-K45</f>
        <v>7346</v>
      </c>
      <c r="M21" s="20">
        <f t="shared" si="0"/>
        <v>32940</v>
      </c>
      <c r="N21" s="27">
        <f>M21-N43-N45</f>
        <v>29749</v>
      </c>
      <c r="P21" s="7"/>
      <c r="Q21" s="7"/>
      <c r="R21" s="7"/>
      <c r="S21" s="7"/>
    </row>
    <row r="22" spans="1:19" ht="15.75" x14ac:dyDescent="0.25">
      <c r="A22" s="17" t="s">
        <v>16</v>
      </c>
      <c r="B22" s="17"/>
      <c r="D22" s="20">
        <v>1701</v>
      </c>
      <c r="E22" s="27">
        <f>D22-E44</f>
        <v>0</v>
      </c>
      <c r="G22" s="20">
        <v>0</v>
      </c>
      <c r="H22" s="27">
        <f>G22-H44</f>
        <v>0</v>
      </c>
      <c r="J22" s="20">
        <v>0</v>
      </c>
      <c r="K22" s="27">
        <f>J22-K44</f>
        <v>0</v>
      </c>
      <c r="M22" s="20">
        <f t="shared" si="0"/>
        <v>1701</v>
      </c>
      <c r="N22" s="27">
        <f>M22-N44</f>
        <v>0</v>
      </c>
      <c r="P22" s="7"/>
      <c r="Q22" s="7"/>
      <c r="R22" s="7"/>
      <c r="S22" s="7"/>
    </row>
    <row r="23" spans="1:19" x14ac:dyDescent="0.25">
      <c r="A23" s="17" t="s">
        <v>96</v>
      </c>
      <c r="B23" s="17"/>
      <c r="D23" s="20">
        <v>0</v>
      </c>
      <c r="E23" s="27">
        <f>D23</f>
        <v>0</v>
      </c>
      <c r="G23" s="20">
        <v>0</v>
      </c>
      <c r="H23" s="27">
        <f>G23</f>
        <v>0</v>
      </c>
      <c r="J23" s="20">
        <v>-4500</v>
      </c>
      <c r="K23" s="27">
        <f>J23</f>
        <v>-4500</v>
      </c>
      <c r="M23" s="20">
        <f t="shared" si="0"/>
        <v>-4500</v>
      </c>
      <c r="N23" s="27">
        <f>M23</f>
        <v>-4500</v>
      </c>
      <c r="P23" s="7"/>
      <c r="Q23" s="7"/>
      <c r="R23" s="7"/>
      <c r="S23" s="7"/>
    </row>
    <row r="24" spans="1:19" x14ac:dyDescent="0.25">
      <c r="A24" s="2"/>
      <c r="B24" s="17" t="s">
        <v>17</v>
      </c>
      <c r="D24" s="22">
        <f>SUM(D19:D23)</f>
        <v>56220</v>
      </c>
      <c r="E24" s="28">
        <f>SUM(E19:E23)</f>
        <v>51650</v>
      </c>
      <c r="G24" s="22">
        <f>SUM(G19:G23)</f>
        <v>55887</v>
      </c>
      <c r="H24" s="28">
        <f>SUM(H19:H23)</f>
        <v>53026</v>
      </c>
      <c r="J24" s="22">
        <f>SUM(J19:J23)</f>
        <v>52809</v>
      </c>
      <c r="K24" s="28">
        <f>SUM(K19:K23)</f>
        <v>48306</v>
      </c>
      <c r="M24" s="22">
        <f>SUM(M19:M23)</f>
        <v>164916</v>
      </c>
      <c r="N24" s="28">
        <f>SUM(N19:N23)</f>
        <v>152982</v>
      </c>
      <c r="P24" s="7"/>
      <c r="Q24" s="7"/>
      <c r="R24" s="7"/>
      <c r="S24" s="7"/>
    </row>
    <row r="25" spans="1:19" x14ac:dyDescent="0.25">
      <c r="A25" s="17"/>
      <c r="B25" s="17"/>
      <c r="D25" s="20"/>
      <c r="E25" s="16"/>
      <c r="G25" s="20"/>
      <c r="H25" s="16"/>
      <c r="J25" s="20"/>
      <c r="K25" s="16"/>
      <c r="M25" s="20"/>
      <c r="N25" s="16"/>
      <c r="P25" s="7"/>
      <c r="Q25" s="7"/>
      <c r="R25" s="7"/>
      <c r="S25" s="7"/>
    </row>
    <row r="26" spans="1:19" x14ac:dyDescent="0.25">
      <c r="A26" s="17" t="s">
        <v>97</v>
      </c>
      <c r="B26" s="17"/>
      <c r="D26" s="20">
        <f>D15-D24</f>
        <v>-10738</v>
      </c>
      <c r="E26" s="21">
        <f>E15-E24</f>
        <v>-4378</v>
      </c>
      <c r="G26" s="20">
        <f>G15-G24</f>
        <v>-5881</v>
      </c>
      <c r="H26" s="21">
        <f>H15-H24</f>
        <v>-2023</v>
      </c>
      <c r="J26" s="20">
        <f>J15-J24</f>
        <v>735</v>
      </c>
      <c r="K26" s="21">
        <f>K15-K24</f>
        <v>6225</v>
      </c>
      <c r="M26" s="20">
        <f>M15-M24</f>
        <v>-15884</v>
      </c>
      <c r="N26" s="21">
        <f>N15-N24</f>
        <v>-176</v>
      </c>
      <c r="P26" s="7"/>
      <c r="Q26" s="7"/>
      <c r="R26" s="7"/>
      <c r="S26" s="7"/>
    </row>
    <row r="27" spans="1:19" x14ac:dyDescent="0.25">
      <c r="A27" s="17"/>
      <c r="B27" s="17"/>
      <c r="D27" s="20"/>
      <c r="E27" s="16"/>
      <c r="G27" s="20"/>
      <c r="H27" s="16"/>
      <c r="J27" s="20"/>
      <c r="K27" s="16"/>
      <c r="M27" s="20"/>
      <c r="N27" s="16"/>
      <c r="P27" s="7"/>
      <c r="Q27" s="7"/>
      <c r="R27" s="7"/>
      <c r="S27" s="7"/>
    </row>
    <row r="28" spans="1:19" x14ac:dyDescent="0.25">
      <c r="A28" s="17" t="s">
        <v>18</v>
      </c>
      <c r="B28" s="17"/>
      <c r="D28" s="20">
        <v>211</v>
      </c>
      <c r="E28" s="21">
        <f>D28</f>
        <v>211</v>
      </c>
      <c r="G28" s="20">
        <v>216</v>
      </c>
      <c r="H28" s="21">
        <f>G28</f>
        <v>216</v>
      </c>
      <c r="J28" s="20">
        <v>184</v>
      </c>
      <c r="K28" s="21">
        <f>J28</f>
        <v>184</v>
      </c>
      <c r="M28" s="20">
        <f t="shared" ref="M28:M30" si="1">SUM(D28,G28,J28)</f>
        <v>611</v>
      </c>
      <c r="N28" s="21">
        <f>M28</f>
        <v>611</v>
      </c>
      <c r="P28" s="7"/>
      <c r="Q28" s="7"/>
      <c r="R28" s="7"/>
      <c r="S28" s="7"/>
    </row>
    <row r="29" spans="1:19" x14ac:dyDescent="0.25">
      <c r="A29" s="17" t="s">
        <v>19</v>
      </c>
      <c r="B29" s="17"/>
      <c r="D29" s="20">
        <v>-164</v>
      </c>
      <c r="E29" s="21">
        <f>D29</f>
        <v>-164</v>
      </c>
      <c r="G29" s="20">
        <v>-170</v>
      </c>
      <c r="H29" s="21">
        <f>G29</f>
        <v>-170</v>
      </c>
      <c r="J29" s="20">
        <v>-155</v>
      </c>
      <c r="K29" s="21">
        <f>J29</f>
        <v>-155</v>
      </c>
      <c r="M29" s="20">
        <f t="shared" si="1"/>
        <v>-489</v>
      </c>
      <c r="N29" s="21">
        <f>M29</f>
        <v>-489</v>
      </c>
      <c r="P29" s="7"/>
      <c r="Q29" s="7"/>
      <c r="R29" s="7"/>
      <c r="S29" s="7"/>
    </row>
    <row r="30" spans="1:19" x14ac:dyDescent="0.25">
      <c r="A30" s="17" t="s">
        <v>20</v>
      </c>
      <c r="B30" s="17"/>
      <c r="D30" s="29">
        <v>83</v>
      </c>
      <c r="E30" s="30">
        <f t="shared" ref="E30" si="2">D30</f>
        <v>83</v>
      </c>
      <c r="G30" s="29">
        <v>133</v>
      </c>
      <c r="H30" s="30">
        <f t="shared" ref="H30" si="3">G30</f>
        <v>133</v>
      </c>
      <c r="J30" s="29">
        <v>81</v>
      </c>
      <c r="K30" s="30">
        <f t="shared" ref="K30" si="4">J30</f>
        <v>81</v>
      </c>
      <c r="M30" s="29">
        <f t="shared" si="1"/>
        <v>297</v>
      </c>
      <c r="N30" s="30">
        <f t="shared" ref="N30" si="5">M30</f>
        <v>297</v>
      </c>
      <c r="P30" s="7"/>
      <c r="Q30" s="7"/>
      <c r="R30" s="7"/>
      <c r="S30" s="7"/>
    </row>
    <row r="31" spans="1:19" x14ac:dyDescent="0.25">
      <c r="A31" s="2"/>
      <c r="B31" s="17" t="s">
        <v>21</v>
      </c>
      <c r="D31" s="20">
        <f>SUM(D28:D30)</f>
        <v>130</v>
      </c>
      <c r="E31" s="21">
        <f>SUM(E28:E30)</f>
        <v>130</v>
      </c>
      <c r="G31" s="20">
        <f>SUM(G28:G30)</f>
        <v>179</v>
      </c>
      <c r="H31" s="21">
        <f>SUM(H28:H30)</f>
        <v>179</v>
      </c>
      <c r="J31" s="20">
        <f>SUM(J28:J30)</f>
        <v>110</v>
      </c>
      <c r="K31" s="21">
        <f>SUM(K28:K30)</f>
        <v>110</v>
      </c>
      <c r="M31" s="20">
        <f>SUM(M28:M30)</f>
        <v>419</v>
      </c>
      <c r="N31" s="21">
        <f>SUM(N28:N30)</f>
        <v>419</v>
      </c>
      <c r="P31" s="7"/>
      <c r="Q31" s="7"/>
      <c r="R31" s="7"/>
      <c r="S31" s="7"/>
    </row>
    <row r="32" spans="1:19" x14ac:dyDescent="0.25">
      <c r="A32" s="17"/>
      <c r="B32" s="17"/>
      <c r="D32" s="20"/>
      <c r="E32" s="21"/>
      <c r="G32" s="20"/>
      <c r="H32" s="21"/>
      <c r="J32" s="20"/>
      <c r="K32" s="21"/>
      <c r="M32" s="20"/>
      <c r="N32" s="21"/>
      <c r="P32" s="7"/>
      <c r="Q32" s="7"/>
      <c r="R32" s="7"/>
      <c r="S32" s="7"/>
    </row>
    <row r="33" spans="1:19" x14ac:dyDescent="0.25">
      <c r="A33" s="17" t="s">
        <v>91</v>
      </c>
      <c r="B33" s="17"/>
      <c r="D33" s="20">
        <v>121</v>
      </c>
      <c r="E33" s="21">
        <f>D33</f>
        <v>121</v>
      </c>
      <c r="G33" s="20">
        <v>124</v>
      </c>
      <c r="H33" s="21">
        <f>G33</f>
        <v>124</v>
      </c>
      <c r="J33" s="20">
        <v>209</v>
      </c>
      <c r="K33" s="21">
        <f>J33</f>
        <v>209</v>
      </c>
      <c r="M33" s="20">
        <f>SUM(D33,G33,J33)</f>
        <v>454</v>
      </c>
      <c r="N33" s="21">
        <f>M33</f>
        <v>454</v>
      </c>
      <c r="P33" s="7"/>
      <c r="Q33" s="7"/>
      <c r="R33" s="7"/>
      <c r="S33" s="7"/>
    </row>
    <row r="34" spans="1:19" x14ac:dyDescent="0.25">
      <c r="A34" s="17"/>
      <c r="B34" s="17"/>
      <c r="D34" s="20"/>
      <c r="E34" s="21"/>
      <c r="G34" s="20"/>
      <c r="H34" s="21"/>
      <c r="J34" s="20"/>
      <c r="K34" s="21"/>
      <c r="M34" s="20"/>
      <c r="N34" s="21"/>
      <c r="P34" s="7"/>
      <c r="Q34" s="7"/>
      <c r="R34" s="7"/>
      <c r="S34" s="7"/>
    </row>
    <row r="35" spans="1:19" ht="15.75" thickBot="1" x14ac:dyDescent="0.3">
      <c r="A35" s="17" t="s">
        <v>98</v>
      </c>
      <c r="B35" s="17"/>
      <c r="D35" s="31">
        <f>+D26+D31-D33</f>
        <v>-10729</v>
      </c>
      <c r="E35" s="32">
        <f>+E26+E31-E33</f>
        <v>-4369</v>
      </c>
      <c r="G35" s="31">
        <f>+G26+G31-G33</f>
        <v>-5826</v>
      </c>
      <c r="H35" s="32">
        <f>+H26+H31-H33</f>
        <v>-1968</v>
      </c>
      <c r="J35" s="31">
        <f>+J26+J31-J33</f>
        <v>636</v>
      </c>
      <c r="K35" s="32">
        <f>+K26+K31-K33</f>
        <v>6126</v>
      </c>
      <c r="M35" s="31">
        <f>+M26+M31-M33</f>
        <v>-15919</v>
      </c>
      <c r="N35" s="32">
        <f>+N26+N31-N33</f>
        <v>-211</v>
      </c>
      <c r="P35" s="7"/>
      <c r="Q35" s="7"/>
      <c r="R35" s="7"/>
      <c r="S35" s="7"/>
    </row>
    <row r="36" spans="1:19" ht="15.75" thickTop="1" x14ac:dyDescent="0.25">
      <c r="A36" s="17"/>
      <c r="B36" s="17"/>
      <c r="D36" s="15"/>
      <c r="E36" s="16"/>
      <c r="G36" s="15"/>
      <c r="H36" s="16"/>
      <c r="J36" s="15"/>
      <c r="K36" s="16"/>
      <c r="M36" s="15"/>
      <c r="N36" s="16"/>
      <c r="P36" s="7"/>
      <c r="Q36" s="7"/>
      <c r="R36" s="7"/>
      <c r="S36" s="7"/>
    </row>
    <row r="37" spans="1:19" x14ac:dyDescent="0.25">
      <c r="A37" s="33" t="s">
        <v>22</v>
      </c>
      <c r="B37" s="33"/>
      <c r="D37" s="15"/>
      <c r="E37" s="16"/>
      <c r="G37" s="15"/>
      <c r="H37" s="16"/>
      <c r="J37" s="15"/>
      <c r="K37" s="16"/>
      <c r="M37" s="15"/>
      <c r="N37" s="16"/>
      <c r="P37" s="7"/>
      <c r="Q37" s="7"/>
      <c r="R37" s="7"/>
      <c r="S37" s="7"/>
    </row>
    <row r="38" spans="1:19" x14ac:dyDescent="0.25">
      <c r="A38" s="17"/>
      <c r="B38" s="17"/>
      <c r="D38" s="15"/>
      <c r="E38" s="16"/>
      <c r="G38" s="15"/>
      <c r="H38" s="16"/>
      <c r="J38" s="15"/>
      <c r="K38" s="16"/>
      <c r="M38" s="15"/>
      <c r="N38" s="16"/>
      <c r="P38" s="7"/>
      <c r="Q38" s="7"/>
      <c r="R38" s="7"/>
      <c r="S38" s="7"/>
    </row>
    <row r="39" spans="1:19" x14ac:dyDescent="0.25">
      <c r="A39" s="17" t="s">
        <v>23</v>
      </c>
      <c r="B39" s="17"/>
      <c r="D39" s="34"/>
      <c r="E39" s="19">
        <v>127</v>
      </c>
      <c r="G39" s="34"/>
      <c r="H39" s="19">
        <v>183</v>
      </c>
      <c r="J39" s="34"/>
      <c r="K39" s="19">
        <v>174</v>
      </c>
      <c r="M39" s="34"/>
      <c r="N39" s="19">
        <f t="shared" ref="N39:N45" si="6">SUM(E39,H39,K39)</f>
        <v>484</v>
      </c>
      <c r="P39" s="7"/>
      <c r="Q39" s="7"/>
      <c r="R39" s="7"/>
      <c r="S39" s="7"/>
    </row>
    <row r="40" spans="1:19" x14ac:dyDescent="0.25">
      <c r="A40" s="17" t="s">
        <v>24</v>
      </c>
      <c r="B40" s="17"/>
      <c r="D40" s="34"/>
      <c r="E40" s="35">
        <v>1663</v>
      </c>
      <c r="G40" s="34"/>
      <c r="H40" s="35">
        <v>814</v>
      </c>
      <c r="J40" s="34"/>
      <c r="K40" s="35">
        <v>813</v>
      </c>
      <c r="M40" s="34"/>
      <c r="N40" s="35">
        <f t="shared" si="6"/>
        <v>3290</v>
      </c>
      <c r="P40" s="7"/>
      <c r="Q40" s="7"/>
      <c r="R40" s="7"/>
      <c r="S40" s="7"/>
    </row>
    <row r="41" spans="1:19" x14ac:dyDescent="0.25">
      <c r="A41" s="17" t="s">
        <v>25</v>
      </c>
      <c r="B41" s="17"/>
      <c r="D41" s="34"/>
      <c r="E41" s="35">
        <v>1047</v>
      </c>
      <c r="G41" s="34"/>
      <c r="H41" s="35">
        <v>1099</v>
      </c>
      <c r="J41" s="34"/>
      <c r="K41" s="35">
        <v>1573</v>
      </c>
      <c r="M41" s="34"/>
      <c r="N41" s="35">
        <f t="shared" si="6"/>
        <v>3719</v>
      </c>
      <c r="P41" s="7"/>
      <c r="Q41" s="7"/>
      <c r="R41" s="7"/>
      <c r="S41" s="7"/>
    </row>
    <row r="42" spans="1:19" x14ac:dyDescent="0.25">
      <c r="A42" s="17" t="s">
        <v>26</v>
      </c>
      <c r="B42" s="17"/>
      <c r="D42" s="34"/>
      <c r="E42" s="35">
        <v>822</v>
      </c>
      <c r="G42" s="34"/>
      <c r="H42" s="35">
        <v>840</v>
      </c>
      <c r="J42" s="34"/>
      <c r="K42" s="35">
        <v>1661</v>
      </c>
      <c r="M42" s="34"/>
      <c r="N42" s="35">
        <f t="shared" si="6"/>
        <v>3323</v>
      </c>
      <c r="P42" s="7"/>
      <c r="Q42" s="7"/>
      <c r="R42" s="7"/>
      <c r="S42" s="7"/>
    </row>
    <row r="43" spans="1:19" x14ac:dyDescent="0.25">
      <c r="A43" s="17" t="s">
        <v>27</v>
      </c>
      <c r="B43" s="17"/>
      <c r="D43" s="34"/>
      <c r="E43" s="35">
        <v>725</v>
      </c>
      <c r="G43" s="34"/>
      <c r="H43" s="35">
        <v>846</v>
      </c>
      <c r="J43" s="34"/>
      <c r="K43" s="35">
        <v>1269</v>
      </c>
      <c r="M43" s="34"/>
      <c r="N43" s="35">
        <f t="shared" si="6"/>
        <v>2840</v>
      </c>
      <c r="P43" s="7"/>
      <c r="Q43" s="7"/>
      <c r="R43" s="7"/>
      <c r="S43" s="7"/>
    </row>
    <row r="44" spans="1:19" x14ac:dyDescent="0.25">
      <c r="A44" s="17" t="s">
        <v>28</v>
      </c>
      <c r="B44" s="17"/>
      <c r="D44" s="34"/>
      <c r="E44" s="35">
        <v>1701</v>
      </c>
      <c r="G44" s="34"/>
      <c r="H44" s="35">
        <v>0</v>
      </c>
      <c r="J44" s="34"/>
      <c r="K44" s="35">
        <v>0</v>
      </c>
      <c r="M44" s="34"/>
      <c r="N44" s="35">
        <f t="shared" si="6"/>
        <v>1701</v>
      </c>
      <c r="P44" s="7"/>
      <c r="Q44" s="7"/>
      <c r="R44" s="7"/>
      <c r="S44" s="7"/>
    </row>
    <row r="45" spans="1:19" x14ac:dyDescent="0.25">
      <c r="A45" s="17" t="s">
        <v>29</v>
      </c>
      <c r="B45" s="17"/>
      <c r="D45" s="34"/>
      <c r="E45" s="35">
        <v>275</v>
      </c>
      <c r="G45" s="34"/>
      <c r="H45" s="35">
        <v>76</v>
      </c>
      <c r="J45" s="34"/>
      <c r="K45" s="35">
        <v>0</v>
      </c>
      <c r="M45" s="34"/>
      <c r="N45" s="35">
        <f t="shared" si="6"/>
        <v>351</v>
      </c>
      <c r="P45" s="7"/>
      <c r="Q45" s="7"/>
      <c r="R45" s="7"/>
      <c r="S45" s="7"/>
    </row>
    <row r="46" spans="1:19" x14ac:dyDescent="0.25">
      <c r="A46" s="7"/>
      <c r="B46" s="17" t="s">
        <v>89</v>
      </c>
      <c r="D46" s="34"/>
      <c r="E46" s="78">
        <f>SUM(E39:E45)</f>
        <v>6360</v>
      </c>
      <c r="G46" s="34"/>
      <c r="H46" s="78">
        <f>SUM(H39:H45)</f>
        <v>3858</v>
      </c>
      <c r="J46" s="34"/>
      <c r="K46" s="78">
        <f>SUM(K39:K45)</f>
        <v>5490</v>
      </c>
      <c r="M46" s="34"/>
      <c r="N46" s="78">
        <f>SUM(N39:N45)</f>
        <v>15708</v>
      </c>
      <c r="P46" s="7"/>
      <c r="Q46" s="7"/>
      <c r="R46" s="7"/>
      <c r="S46" s="7"/>
    </row>
    <row r="47" spans="1:19" x14ac:dyDescent="0.25">
      <c r="A47" s="17"/>
      <c r="B47" s="17"/>
      <c r="D47" s="15"/>
      <c r="E47" s="21"/>
      <c r="G47" s="15"/>
      <c r="H47" s="21"/>
      <c r="J47" s="15"/>
      <c r="K47" s="21"/>
      <c r="M47" s="15"/>
      <c r="N47" s="21"/>
      <c r="P47" s="7"/>
      <c r="Q47" s="7"/>
      <c r="R47" s="7"/>
      <c r="S47" s="7"/>
    </row>
    <row r="48" spans="1:19" ht="15.75" thickBot="1" x14ac:dyDescent="0.3">
      <c r="A48" s="17" t="s">
        <v>99</v>
      </c>
      <c r="B48" s="17"/>
      <c r="D48" s="36"/>
      <c r="E48" s="37">
        <f>E35-E46</f>
        <v>-10729</v>
      </c>
      <c r="G48" s="36"/>
      <c r="H48" s="37">
        <f>H35-H46</f>
        <v>-5826</v>
      </c>
      <c r="J48" s="36"/>
      <c r="K48" s="37">
        <f>K35-K46</f>
        <v>636</v>
      </c>
      <c r="M48" s="36"/>
      <c r="N48" s="37">
        <f>N35-N46</f>
        <v>-15919</v>
      </c>
      <c r="P48" s="7"/>
      <c r="Q48" s="7"/>
      <c r="R48" s="7"/>
      <c r="S48" s="7"/>
    </row>
    <row r="49" spans="1:19" x14ac:dyDescent="0.25">
      <c r="A49" s="17"/>
      <c r="B49" s="17"/>
      <c r="D49" s="6"/>
      <c r="E49" s="76"/>
      <c r="G49" s="6"/>
      <c r="H49" s="76"/>
      <c r="J49" s="6"/>
      <c r="K49" s="76"/>
      <c r="M49" s="6"/>
      <c r="N49" s="76"/>
      <c r="P49" s="7"/>
      <c r="Q49" s="7"/>
      <c r="R49" s="7"/>
      <c r="S49" s="7"/>
    </row>
    <row r="50" spans="1:19" x14ac:dyDescent="0.25">
      <c r="A50" s="2"/>
      <c r="B50" s="2"/>
      <c r="D50" s="6"/>
      <c r="E50" s="4"/>
      <c r="G50" s="6"/>
      <c r="H50" s="4"/>
      <c r="J50" s="6"/>
      <c r="K50" s="4"/>
      <c r="M50" s="6"/>
      <c r="N50" s="4"/>
      <c r="P50" s="7"/>
      <c r="Q50" s="7"/>
      <c r="R50" s="7"/>
      <c r="S50" s="7"/>
    </row>
    <row r="51" spans="1:19" x14ac:dyDescent="0.25">
      <c r="A51" s="2" t="s">
        <v>30</v>
      </c>
      <c r="B51" s="2"/>
      <c r="D51" s="6"/>
      <c r="E51" s="4"/>
      <c r="G51" s="6"/>
      <c r="H51" s="4"/>
      <c r="J51" s="6"/>
      <c r="K51" s="4"/>
      <c r="M51" s="6"/>
      <c r="N51" s="4"/>
      <c r="P51" s="7"/>
      <c r="Q51" s="7"/>
      <c r="R51" s="7"/>
      <c r="S51" s="7"/>
    </row>
    <row r="52" spans="1:19" x14ac:dyDescent="0.25">
      <c r="A52" s="2" t="s">
        <v>31</v>
      </c>
      <c r="B52" s="2"/>
      <c r="D52" s="6"/>
      <c r="E52" s="4"/>
      <c r="G52" s="6"/>
      <c r="H52" s="4"/>
      <c r="J52" s="6"/>
      <c r="K52" s="4"/>
      <c r="M52" s="6"/>
      <c r="N52" s="4"/>
      <c r="P52" s="7"/>
      <c r="Q52" s="7"/>
      <c r="R52" s="7"/>
      <c r="S52" s="7"/>
    </row>
    <row r="53" spans="1:19" x14ac:dyDescent="0.25">
      <c r="A53" s="2"/>
      <c r="B53" s="2"/>
      <c r="D53" s="6"/>
      <c r="E53" s="4"/>
      <c r="G53" s="6"/>
      <c r="H53" s="4"/>
      <c r="J53" s="6"/>
      <c r="K53" s="4"/>
      <c r="M53" s="6"/>
      <c r="N53" s="4"/>
      <c r="P53" s="7"/>
      <c r="Q53" s="7"/>
      <c r="R53" s="7"/>
      <c r="S53" s="7"/>
    </row>
    <row r="54" spans="1:19" x14ac:dyDescent="0.25">
      <c r="A54" s="2"/>
      <c r="B54" s="2"/>
      <c r="D54" s="6"/>
      <c r="E54" s="4"/>
      <c r="G54" s="6"/>
      <c r="H54" s="4"/>
      <c r="J54" s="6"/>
      <c r="K54" s="4"/>
      <c r="M54" s="6"/>
      <c r="N54" s="4"/>
      <c r="P54" s="7"/>
      <c r="Q54" s="7"/>
      <c r="R54" s="7"/>
      <c r="S54" s="7"/>
    </row>
    <row r="55" spans="1:19" x14ac:dyDescent="0.25">
      <c r="A55" s="1" t="s">
        <v>0</v>
      </c>
      <c r="B55" s="2"/>
      <c r="D55" s="6"/>
      <c r="E55" s="4"/>
      <c r="G55" s="6"/>
      <c r="H55" s="4"/>
      <c r="J55" s="6"/>
      <c r="K55" s="4"/>
      <c r="M55" s="6"/>
      <c r="N55" s="4"/>
      <c r="P55" s="7"/>
      <c r="Q55" s="7"/>
      <c r="R55" s="7"/>
      <c r="S55" s="7"/>
    </row>
    <row r="56" spans="1:19" x14ac:dyDescent="0.25">
      <c r="A56" s="1" t="s">
        <v>1</v>
      </c>
      <c r="B56" s="2"/>
      <c r="D56" s="6"/>
      <c r="E56" s="4"/>
      <c r="G56" s="6"/>
      <c r="H56" s="4"/>
      <c r="J56" s="6"/>
      <c r="K56" s="4"/>
      <c r="M56" s="6"/>
      <c r="N56" s="4"/>
      <c r="P56" s="7"/>
      <c r="Q56" s="7"/>
      <c r="R56" s="7"/>
      <c r="S56" s="7"/>
    </row>
    <row r="57" spans="1:19" x14ac:dyDescent="0.25">
      <c r="A57" s="1" t="s">
        <v>86</v>
      </c>
      <c r="B57" s="2"/>
      <c r="D57" s="6"/>
      <c r="E57" s="4"/>
      <c r="G57" s="6"/>
      <c r="H57" s="4"/>
      <c r="J57" s="6"/>
      <c r="K57" s="4"/>
      <c r="M57" s="6"/>
      <c r="N57" s="4"/>
      <c r="P57" s="7"/>
      <c r="Q57" s="7"/>
      <c r="R57" s="7"/>
      <c r="S57" s="7"/>
    </row>
    <row r="58" spans="1:19" ht="15.75" thickBot="1" x14ac:dyDescent="0.3">
      <c r="A58" s="8" t="s">
        <v>2</v>
      </c>
      <c r="B58" s="2"/>
      <c r="D58" s="6"/>
      <c r="E58" s="4"/>
      <c r="G58" s="6"/>
      <c r="H58" s="4"/>
      <c r="J58" s="6"/>
      <c r="K58" s="4"/>
      <c r="M58" s="6"/>
      <c r="N58" s="4"/>
      <c r="P58" s="7"/>
      <c r="Q58" s="7"/>
      <c r="R58" s="7"/>
      <c r="S58" s="7"/>
    </row>
    <row r="59" spans="1:19" x14ac:dyDescent="0.25">
      <c r="A59" s="2"/>
      <c r="B59" s="2"/>
      <c r="D59" s="88">
        <f>E6</f>
        <v>42455</v>
      </c>
      <c r="E59" s="89"/>
      <c r="G59" s="88">
        <f>H6</f>
        <v>42546</v>
      </c>
      <c r="H59" s="89"/>
      <c r="J59" s="88">
        <f>K6</f>
        <v>42637</v>
      </c>
      <c r="K59" s="89"/>
      <c r="M59" s="6"/>
      <c r="N59" s="4"/>
      <c r="P59" s="7"/>
      <c r="Q59" s="7"/>
      <c r="R59" s="7"/>
      <c r="S59" s="7"/>
    </row>
    <row r="60" spans="1:19" x14ac:dyDescent="0.25">
      <c r="A60" s="2"/>
      <c r="B60" s="2"/>
      <c r="D60" s="15"/>
      <c r="E60" s="16"/>
      <c r="G60" s="15"/>
      <c r="H60" s="16"/>
      <c r="J60" s="15"/>
      <c r="K60" s="16"/>
      <c r="M60" s="6"/>
      <c r="N60" s="4"/>
      <c r="P60" s="7"/>
      <c r="Q60" s="7"/>
      <c r="R60" s="7"/>
      <c r="S60" s="7"/>
    </row>
    <row r="61" spans="1:19" x14ac:dyDescent="0.25">
      <c r="A61" s="39" t="s">
        <v>32</v>
      </c>
      <c r="B61" s="2"/>
      <c r="D61" s="15"/>
      <c r="E61" s="16"/>
      <c r="G61" s="15"/>
      <c r="H61" s="16"/>
      <c r="J61" s="15"/>
      <c r="K61" s="16"/>
      <c r="M61" s="6"/>
      <c r="N61" s="4"/>
      <c r="P61" s="7"/>
      <c r="Q61" s="7"/>
      <c r="R61" s="7"/>
      <c r="S61" s="7"/>
    </row>
    <row r="62" spans="1:19" x14ac:dyDescent="0.25">
      <c r="A62" s="40" t="s">
        <v>33</v>
      </c>
      <c r="B62" s="2"/>
      <c r="D62" s="15"/>
      <c r="E62" s="16"/>
      <c r="G62" s="15"/>
      <c r="H62" s="16"/>
      <c r="J62" s="15"/>
      <c r="K62" s="16"/>
      <c r="M62" s="6"/>
      <c r="N62" s="4"/>
      <c r="P62" s="7"/>
      <c r="Q62" s="7"/>
      <c r="R62" s="7"/>
      <c r="S62" s="7"/>
    </row>
    <row r="63" spans="1:19" x14ac:dyDescent="0.25">
      <c r="A63" s="41" t="s">
        <v>34</v>
      </c>
      <c r="B63" s="2"/>
      <c r="D63" s="42"/>
      <c r="E63" s="43">
        <v>21365</v>
      </c>
      <c r="G63" s="42"/>
      <c r="H63" s="43">
        <v>26045</v>
      </c>
      <c r="J63" s="42"/>
      <c r="K63" s="43">
        <v>31764</v>
      </c>
      <c r="M63" s="6"/>
      <c r="N63" s="4"/>
      <c r="P63" s="7"/>
      <c r="Q63" s="7"/>
      <c r="R63" s="7"/>
      <c r="S63" s="7"/>
    </row>
    <row r="64" spans="1:19" x14ac:dyDescent="0.25">
      <c r="A64" s="41" t="s">
        <v>35</v>
      </c>
      <c r="B64" s="2"/>
      <c r="D64" s="42"/>
      <c r="E64" s="44">
        <v>42895</v>
      </c>
      <c r="G64" s="42"/>
      <c r="H64" s="44">
        <v>38167</v>
      </c>
      <c r="J64" s="42"/>
      <c r="K64" s="44">
        <v>29554</v>
      </c>
      <c r="M64" s="6"/>
      <c r="N64" s="4"/>
      <c r="P64" s="7"/>
      <c r="Q64" s="7"/>
      <c r="R64" s="7"/>
      <c r="S64" s="7"/>
    </row>
    <row r="65" spans="1:14" s="46" customFormat="1" ht="12.75" x14ac:dyDescent="0.2">
      <c r="A65" s="41" t="s">
        <v>36</v>
      </c>
      <c r="B65" s="2"/>
      <c r="C65" s="3"/>
      <c r="D65" s="45"/>
      <c r="E65" s="44">
        <v>43804</v>
      </c>
      <c r="F65" s="3"/>
      <c r="G65" s="45"/>
      <c r="H65" s="44">
        <v>49118</v>
      </c>
      <c r="I65" s="3"/>
      <c r="J65" s="45"/>
      <c r="K65" s="44">
        <v>57256</v>
      </c>
      <c r="L65" s="3"/>
      <c r="M65" s="6"/>
      <c r="N65" s="4"/>
    </row>
    <row r="66" spans="1:14" s="46" customFormat="1" ht="12.75" x14ac:dyDescent="0.2">
      <c r="A66" s="41" t="s">
        <v>37</v>
      </c>
      <c r="B66" s="2"/>
      <c r="C66" s="3"/>
      <c r="D66" s="45"/>
      <c r="E66" s="44">
        <v>41127</v>
      </c>
      <c r="F66" s="3"/>
      <c r="G66" s="45"/>
      <c r="H66" s="44">
        <v>40761</v>
      </c>
      <c r="I66" s="3"/>
      <c r="J66" s="45"/>
      <c r="K66" s="44">
        <v>40190</v>
      </c>
      <c r="L66" s="3"/>
      <c r="M66" s="6"/>
      <c r="N66" s="4"/>
    </row>
    <row r="67" spans="1:14" s="46" customFormat="1" ht="12.75" x14ac:dyDescent="0.2">
      <c r="A67" s="41" t="s">
        <v>38</v>
      </c>
      <c r="B67" s="2"/>
      <c r="C67" s="3"/>
      <c r="D67" s="45"/>
      <c r="E67" s="44">
        <v>4108</v>
      </c>
      <c r="F67" s="3"/>
      <c r="G67" s="45"/>
      <c r="H67" s="44">
        <v>6812</v>
      </c>
      <c r="I67" s="3"/>
      <c r="J67" s="45"/>
      <c r="K67" s="44">
        <v>14718</v>
      </c>
      <c r="L67" s="3"/>
      <c r="M67" s="6"/>
      <c r="N67" s="4"/>
    </row>
    <row r="68" spans="1:14" s="46" customFormat="1" ht="12.75" x14ac:dyDescent="0.2">
      <c r="A68" s="41" t="s">
        <v>39</v>
      </c>
      <c r="B68" s="2"/>
      <c r="C68" s="3"/>
      <c r="D68" s="45"/>
      <c r="E68" s="30">
        <v>9972</v>
      </c>
      <c r="F68" s="3"/>
      <c r="G68" s="45"/>
      <c r="H68" s="30">
        <v>8139</v>
      </c>
      <c r="I68" s="3"/>
      <c r="J68" s="45"/>
      <c r="K68" s="30">
        <v>15700</v>
      </c>
      <c r="L68" s="3"/>
      <c r="M68" s="6"/>
      <c r="N68" s="4"/>
    </row>
    <row r="69" spans="1:14" s="46" customFormat="1" ht="12.75" x14ac:dyDescent="0.2">
      <c r="A69" s="40" t="s">
        <v>40</v>
      </c>
      <c r="B69" s="2"/>
      <c r="C69" s="3"/>
      <c r="D69" s="45"/>
      <c r="E69" s="27">
        <f>SUM(E63:E68)</f>
        <v>163271</v>
      </c>
      <c r="F69" s="3"/>
      <c r="G69" s="45"/>
      <c r="H69" s="27">
        <f>SUM(H63:H68)</f>
        <v>169042</v>
      </c>
      <c r="I69" s="3"/>
      <c r="J69" s="45"/>
      <c r="K69" s="27">
        <f>SUM(K63:K68)</f>
        <v>189182</v>
      </c>
      <c r="L69" s="3"/>
      <c r="M69" s="6"/>
      <c r="N69" s="4"/>
    </row>
    <row r="70" spans="1:14" s="46" customFormat="1" ht="12.75" x14ac:dyDescent="0.2">
      <c r="A70" s="40"/>
      <c r="B70" s="2"/>
      <c r="C70" s="3"/>
      <c r="D70" s="45"/>
      <c r="E70" s="16"/>
      <c r="F70" s="3"/>
      <c r="G70" s="45"/>
      <c r="H70" s="16"/>
      <c r="I70" s="3"/>
      <c r="J70" s="45"/>
      <c r="K70" s="16"/>
      <c r="L70" s="3"/>
      <c r="M70" s="6"/>
      <c r="N70" s="4"/>
    </row>
    <row r="71" spans="1:14" s="46" customFormat="1" ht="12.75" x14ac:dyDescent="0.2">
      <c r="A71" s="41" t="s">
        <v>41</v>
      </c>
      <c r="B71" s="2"/>
      <c r="C71" s="3"/>
      <c r="D71" s="45"/>
      <c r="E71" s="21">
        <v>16515</v>
      </c>
      <c r="F71" s="3"/>
      <c r="G71" s="45"/>
      <c r="H71" s="21">
        <v>15648</v>
      </c>
      <c r="I71" s="3"/>
      <c r="J71" s="45"/>
      <c r="K71" s="21">
        <v>16017</v>
      </c>
      <c r="L71" s="3"/>
      <c r="M71" s="6"/>
      <c r="N71" s="4"/>
    </row>
    <row r="72" spans="1:14" s="46" customFormat="1" ht="12.75" x14ac:dyDescent="0.2">
      <c r="A72" s="41" t="s">
        <v>42</v>
      </c>
      <c r="B72" s="2"/>
      <c r="C72" s="3"/>
      <c r="D72" s="45"/>
      <c r="E72" s="21">
        <v>116175</v>
      </c>
      <c r="F72" s="3"/>
      <c r="G72" s="45"/>
      <c r="H72" s="21">
        <v>116175</v>
      </c>
      <c r="I72" s="3"/>
      <c r="J72" s="45"/>
      <c r="K72" s="21">
        <v>116175</v>
      </c>
      <c r="L72" s="3"/>
      <c r="M72" s="6"/>
      <c r="N72" s="4"/>
    </row>
    <row r="73" spans="1:14" s="46" customFormat="1" ht="12.75" x14ac:dyDescent="0.2">
      <c r="A73" s="41" t="s">
        <v>43</v>
      </c>
      <c r="B73" s="2"/>
      <c r="C73" s="3"/>
      <c r="D73" s="45"/>
      <c r="E73" s="21">
        <v>3254</v>
      </c>
      <c r="F73" s="3"/>
      <c r="G73" s="45"/>
      <c r="H73" s="21">
        <v>2440</v>
      </c>
      <c r="I73" s="3"/>
      <c r="J73" s="45"/>
      <c r="K73" s="21">
        <v>1627</v>
      </c>
      <c r="L73" s="3"/>
      <c r="M73" s="6"/>
      <c r="N73" s="4"/>
    </row>
    <row r="74" spans="1:14" s="46" customFormat="1" ht="12.75" x14ac:dyDescent="0.2">
      <c r="A74" s="41" t="s">
        <v>44</v>
      </c>
      <c r="B74" s="2"/>
      <c r="C74" s="3"/>
      <c r="D74" s="45"/>
      <c r="E74" s="30">
        <v>1202</v>
      </c>
      <c r="F74" s="3"/>
      <c r="G74" s="45"/>
      <c r="H74" s="30">
        <v>1075</v>
      </c>
      <c r="I74" s="3"/>
      <c r="J74" s="45"/>
      <c r="K74" s="30">
        <v>937</v>
      </c>
      <c r="L74" s="3"/>
      <c r="M74" s="6"/>
      <c r="N74" s="4"/>
    </row>
    <row r="75" spans="1:14" s="46" customFormat="1" ht="13.5" thickBot="1" x14ac:dyDescent="0.25">
      <c r="A75" s="40" t="s">
        <v>45</v>
      </c>
      <c r="B75" s="2"/>
      <c r="C75" s="3"/>
      <c r="D75" s="42"/>
      <c r="E75" s="47">
        <f>SUM(E69:E74)</f>
        <v>300417</v>
      </c>
      <c r="F75" s="3"/>
      <c r="G75" s="42"/>
      <c r="H75" s="47">
        <f>SUM(H69:H74)</f>
        <v>304380</v>
      </c>
      <c r="I75" s="3"/>
      <c r="J75" s="42"/>
      <c r="K75" s="47">
        <f>SUM(K69:K74)</f>
        <v>323938</v>
      </c>
      <c r="L75" s="3"/>
      <c r="M75" s="6"/>
      <c r="N75" s="4"/>
    </row>
    <row r="76" spans="1:14" s="46" customFormat="1" ht="13.5" thickTop="1" x14ac:dyDescent="0.2">
      <c r="A76" s="2"/>
      <c r="B76" s="2"/>
      <c r="C76" s="3"/>
      <c r="D76" s="48"/>
      <c r="E76" s="16"/>
      <c r="F76" s="3"/>
      <c r="G76" s="48"/>
      <c r="H76" s="16"/>
      <c r="I76" s="3"/>
      <c r="J76" s="48"/>
      <c r="K76" s="16"/>
      <c r="L76" s="3"/>
      <c r="M76" s="6"/>
      <c r="N76" s="4"/>
    </row>
    <row r="77" spans="1:14" s="46" customFormat="1" ht="12.75" x14ac:dyDescent="0.2">
      <c r="A77" s="39" t="s">
        <v>46</v>
      </c>
      <c r="B77" s="2"/>
      <c r="C77" s="3"/>
      <c r="D77" s="48"/>
      <c r="E77" s="16"/>
      <c r="F77" s="3"/>
      <c r="G77" s="48"/>
      <c r="H77" s="16"/>
      <c r="I77" s="3"/>
      <c r="J77" s="48"/>
      <c r="K77" s="16"/>
      <c r="L77" s="3"/>
      <c r="M77" s="6"/>
      <c r="N77" s="4"/>
    </row>
    <row r="78" spans="1:14" s="46" customFormat="1" ht="12.75" x14ac:dyDescent="0.2">
      <c r="A78" s="40" t="s">
        <v>47</v>
      </c>
      <c r="B78" s="2"/>
      <c r="C78" s="3"/>
      <c r="D78" s="48"/>
      <c r="E78" s="16"/>
      <c r="F78" s="3"/>
      <c r="G78" s="48"/>
      <c r="H78" s="16"/>
      <c r="I78" s="3"/>
      <c r="J78" s="48"/>
      <c r="K78" s="16"/>
      <c r="L78" s="3"/>
      <c r="M78" s="6"/>
      <c r="N78" s="4"/>
    </row>
    <row r="79" spans="1:14" s="46" customFormat="1" ht="12.75" x14ac:dyDescent="0.2">
      <c r="A79" s="41" t="s">
        <v>48</v>
      </c>
      <c r="B79" s="2"/>
      <c r="C79" s="3"/>
      <c r="D79" s="42"/>
      <c r="E79" s="43">
        <v>11144</v>
      </c>
      <c r="F79" s="3"/>
      <c r="G79" s="42"/>
      <c r="H79" s="43">
        <v>13802</v>
      </c>
      <c r="I79" s="3"/>
      <c r="J79" s="42"/>
      <c r="K79" s="43">
        <v>19340</v>
      </c>
      <c r="L79" s="3"/>
      <c r="M79" s="6"/>
      <c r="N79" s="4"/>
    </row>
    <row r="80" spans="1:14" s="46" customFormat="1" ht="12.75" x14ac:dyDescent="0.2">
      <c r="A80" s="41" t="s">
        <v>49</v>
      </c>
      <c r="B80" s="2"/>
      <c r="C80" s="3"/>
      <c r="D80" s="45"/>
      <c r="E80" s="21">
        <v>43801</v>
      </c>
      <c r="F80" s="3"/>
      <c r="G80" s="45"/>
      <c r="H80" s="21">
        <v>43930</v>
      </c>
      <c r="I80" s="3"/>
      <c r="J80" s="45"/>
      <c r="K80" s="21">
        <v>49019</v>
      </c>
      <c r="L80" s="3"/>
      <c r="M80" s="6"/>
      <c r="N80" s="4"/>
    </row>
    <row r="81" spans="1:14" s="46" customFormat="1" ht="12.75" x14ac:dyDescent="0.2">
      <c r="A81" s="41" t="s">
        <v>50</v>
      </c>
      <c r="B81" s="2"/>
      <c r="C81" s="3"/>
      <c r="D81" s="45"/>
      <c r="E81" s="30">
        <v>9802</v>
      </c>
      <c r="F81" s="3"/>
      <c r="G81" s="45"/>
      <c r="H81" s="30">
        <v>12367</v>
      </c>
      <c r="I81" s="3"/>
      <c r="J81" s="45"/>
      <c r="K81" s="30">
        <v>16226</v>
      </c>
      <c r="L81" s="3"/>
      <c r="M81" s="6"/>
      <c r="N81" s="4"/>
    </row>
    <row r="82" spans="1:14" s="46" customFormat="1" ht="12.75" x14ac:dyDescent="0.2">
      <c r="A82" s="40" t="s">
        <v>51</v>
      </c>
      <c r="B82" s="2"/>
      <c r="C82" s="3"/>
      <c r="D82" s="45"/>
      <c r="E82" s="49">
        <f>SUM(E79:E81)</f>
        <v>64747</v>
      </c>
      <c r="F82" s="3"/>
      <c r="G82" s="45"/>
      <c r="H82" s="49">
        <f>SUM(H79:H81)</f>
        <v>70099</v>
      </c>
      <c r="I82" s="3"/>
      <c r="J82" s="45"/>
      <c r="K82" s="49">
        <f>SUM(K79:K81)</f>
        <v>84585</v>
      </c>
      <c r="L82" s="3"/>
      <c r="M82" s="6"/>
      <c r="N82" s="4"/>
    </row>
    <row r="83" spans="1:14" s="46" customFormat="1" ht="12.75" x14ac:dyDescent="0.2">
      <c r="A83" s="40"/>
      <c r="B83" s="2"/>
      <c r="C83" s="3"/>
      <c r="D83" s="45"/>
      <c r="E83" s="16"/>
      <c r="F83" s="3"/>
      <c r="G83" s="45"/>
      <c r="H83" s="16"/>
      <c r="I83" s="3"/>
      <c r="J83" s="45"/>
      <c r="K83" s="16"/>
      <c r="L83" s="3"/>
      <c r="M83" s="6"/>
      <c r="N83" s="4"/>
    </row>
    <row r="84" spans="1:14" s="46" customFormat="1" ht="12.75" x14ac:dyDescent="0.2">
      <c r="A84" s="40" t="s">
        <v>52</v>
      </c>
      <c r="B84" s="2"/>
      <c r="C84" s="3"/>
      <c r="D84" s="45"/>
      <c r="E84" s="21">
        <v>19696</v>
      </c>
      <c r="F84" s="3"/>
      <c r="G84" s="45"/>
      <c r="H84" s="21">
        <v>19649</v>
      </c>
      <c r="I84" s="3"/>
      <c r="J84" s="45"/>
      <c r="K84" s="21">
        <v>19850</v>
      </c>
      <c r="L84" s="3"/>
      <c r="M84" s="6"/>
      <c r="N84" s="4"/>
    </row>
    <row r="85" spans="1:14" s="46" customFormat="1" ht="12.75" x14ac:dyDescent="0.2">
      <c r="A85" s="40" t="s">
        <v>53</v>
      </c>
      <c r="B85" s="2"/>
      <c r="C85" s="3"/>
      <c r="D85" s="45"/>
      <c r="E85" s="21">
        <v>1196</v>
      </c>
      <c r="F85" s="3"/>
      <c r="G85" s="45"/>
      <c r="H85" s="21">
        <v>1085</v>
      </c>
      <c r="I85" s="3"/>
      <c r="J85" s="45"/>
      <c r="K85" s="21">
        <v>979</v>
      </c>
      <c r="L85" s="3"/>
      <c r="M85" s="6"/>
      <c r="N85" s="4"/>
    </row>
    <row r="86" spans="1:14" s="46" customFormat="1" ht="12.75" x14ac:dyDescent="0.2">
      <c r="A86" s="40"/>
      <c r="B86" s="2"/>
      <c r="C86" s="3"/>
      <c r="D86" s="50"/>
      <c r="E86" s="16"/>
      <c r="F86" s="3"/>
      <c r="G86" s="50"/>
      <c r="H86" s="16"/>
      <c r="I86" s="3"/>
      <c r="J86" s="50"/>
      <c r="K86" s="16"/>
      <c r="L86" s="3"/>
      <c r="M86" s="6"/>
      <c r="N86" s="4"/>
    </row>
    <row r="87" spans="1:14" s="46" customFormat="1" ht="12.75" x14ac:dyDescent="0.2">
      <c r="A87" s="40" t="s">
        <v>54</v>
      </c>
      <c r="B87" s="2"/>
      <c r="C87" s="3"/>
      <c r="D87" s="45"/>
      <c r="E87" s="16"/>
      <c r="F87" s="3"/>
      <c r="G87" s="45"/>
      <c r="H87" s="16"/>
      <c r="I87" s="3"/>
      <c r="J87" s="45"/>
      <c r="K87" s="16"/>
      <c r="L87" s="3"/>
      <c r="M87" s="6"/>
      <c r="N87" s="4"/>
    </row>
    <row r="88" spans="1:14" s="46" customFormat="1" ht="12.75" x14ac:dyDescent="0.2">
      <c r="A88" s="41" t="s">
        <v>55</v>
      </c>
      <c r="B88" s="2"/>
      <c r="C88" s="3"/>
      <c r="D88" s="51"/>
      <c r="E88" s="21">
        <v>1328</v>
      </c>
      <c r="F88" s="3"/>
      <c r="G88" s="51"/>
      <c r="H88" s="21">
        <v>1351</v>
      </c>
      <c r="I88" s="3"/>
      <c r="J88" s="51"/>
      <c r="K88" s="21">
        <v>1353</v>
      </c>
      <c r="L88" s="3"/>
      <c r="M88" s="6"/>
      <c r="N88" s="4"/>
    </row>
    <row r="89" spans="1:14" s="46" customFormat="1" ht="12.75" x14ac:dyDescent="0.2">
      <c r="A89" s="41" t="s">
        <v>56</v>
      </c>
      <c r="B89" s="2"/>
      <c r="C89" s="3"/>
      <c r="D89" s="45"/>
      <c r="E89" s="21">
        <v>821236</v>
      </c>
      <c r="F89" s="3"/>
      <c r="G89" s="45"/>
      <c r="H89" s="21">
        <v>825790</v>
      </c>
      <c r="I89" s="3"/>
      <c r="J89" s="45"/>
      <c r="K89" s="21">
        <v>830225</v>
      </c>
      <c r="L89" s="3"/>
      <c r="M89" s="6"/>
      <c r="N89" s="4"/>
    </row>
    <row r="90" spans="1:14" s="46" customFormat="1" ht="12.75" x14ac:dyDescent="0.2">
      <c r="A90" s="41" t="s">
        <v>88</v>
      </c>
      <c r="B90" s="2"/>
      <c r="C90" s="3"/>
      <c r="D90" s="45"/>
      <c r="E90" s="21">
        <v>-148</v>
      </c>
      <c r="F90" s="3"/>
      <c r="G90" s="45"/>
      <c r="H90" s="21">
        <v>-130</v>
      </c>
      <c r="I90" s="3"/>
      <c r="J90" s="45"/>
      <c r="K90" s="21">
        <v>-226</v>
      </c>
      <c r="L90" s="3"/>
      <c r="M90" s="6"/>
      <c r="N90" s="4"/>
    </row>
    <row r="91" spans="1:14" s="46" customFormat="1" ht="12.75" x14ac:dyDescent="0.2">
      <c r="A91" s="41" t="s">
        <v>57</v>
      </c>
      <c r="B91" s="2"/>
      <c r="C91" s="3"/>
      <c r="D91" s="45"/>
      <c r="E91" s="21">
        <v>-567652</v>
      </c>
      <c r="F91" s="3"/>
      <c r="G91" s="45"/>
      <c r="H91" s="21">
        <v>-573478</v>
      </c>
      <c r="I91" s="3"/>
      <c r="J91" s="45"/>
      <c r="K91" s="21">
        <v>-572842</v>
      </c>
      <c r="L91" s="3"/>
      <c r="M91" s="6"/>
      <c r="N91" s="4"/>
    </row>
    <row r="92" spans="1:14" s="46" customFormat="1" ht="12.75" x14ac:dyDescent="0.2">
      <c r="A92" s="41" t="s">
        <v>58</v>
      </c>
      <c r="B92" s="2"/>
      <c r="C92" s="3"/>
      <c r="D92" s="45"/>
      <c r="E92" s="21">
        <v>-39986</v>
      </c>
      <c r="F92" s="3"/>
      <c r="G92" s="45"/>
      <c r="H92" s="21">
        <v>-39986</v>
      </c>
      <c r="I92" s="3"/>
      <c r="J92" s="45"/>
      <c r="K92" s="21">
        <v>-39986</v>
      </c>
      <c r="L92" s="3"/>
      <c r="M92" s="6"/>
      <c r="N92" s="4"/>
    </row>
    <row r="93" spans="1:14" s="46" customFormat="1" ht="12.75" x14ac:dyDescent="0.2">
      <c r="A93" s="40" t="s">
        <v>59</v>
      </c>
      <c r="B93" s="2"/>
      <c r="C93" s="3"/>
      <c r="D93" s="45"/>
      <c r="E93" s="52">
        <f>SUM(E88:E92)</f>
        <v>214778</v>
      </c>
      <c r="F93" s="3"/>
      <c r="G93" s="45"/>
      <c r="H93" s="52">
        <f>SUM(H88:H92)</f>
        <v>213547</v>
      </c>
      <c r="I93" s="3"/>
      <c r="J93" s="45"/>
      <c r="K93" s="52">
        <f>SUM(K88:K92)</f>
        <v>218524</v>
      </c>
      <c r="L93" s="3"/>
      <c r="M93" s="6"/>
      <c r="N93" s="4"/>
    </row>
    <row r="94" spans="1:14" s="46" customFormat="1" ht="12.75" x14ac:dyDescent="0.2">
      <c r="A94" s="2"/>
      <c r="B94" s="2"/>
      <c r="C94" s="3"/>
      <c r="D94" s="45"/>
      <c r="E94" s="53"/>
      <c r="F94" s="3"/>
      <c r="G94" s="45"/>
      <c r="H94" s="53"/>
      <c r="I94" s="3"/>
      <c r="J94" s="45"/>
      <c r="K94" s="53"/>
      <c r="L94" s="3"/>
      <c r="M94" s="6"/>
      <c r="N94" s="4"/>
    </row>
    <row r="95" spans="1:14" s="46" customFormat="1" ht="13.5" thickBot="1" x14ac:dyDescent="0.25">
      <c r="A95" s="40" t="s">
        <v>60</v>
      </c>
      <c r="B95" s="2"/>
      <c r="C95" s="3"/>
      <c r="D95" s="42"/>
      <c r="E95" s="47">
        <f>+E82+E84+E85+E93</f>
        <v>300417</v>
      </c>
      <c r="F95" s="3"/>
      <c r="G95" s="42"/>
      <c r="H95" s="47">
        <f>+H82+H84+H85+H93</f>
        <v>304380</v>
      </c>
      <c r="I95" s="3"/>
      <c r="J95" s="42"/>
      <c r="K95" s="47">
        <f>+K82+K84+K85+K93</f>
        <v>323938</v>
      </c>
      <c r="L95" s="3"/>
      <c r="M95" s="6"/>
      <c r="N95" s="4"/>
    </row>
    <row r="96" spans="1:14" s="46" customFormat="1" ht="14.25" thickTop="1" thickBot="1" x14ac:dyDescent="0.25">
      <c r="A96" s="2"/>
      <c r="B96" s="2"/>
      <c r="C96" s="3"/>
      <c r="D96" s="54"/>
      <c r="E96" s="55"/>
      <c r="F96" s="3"/>
      <c r="G96" s="54"/>
      <c r="H96" s="55"/>
      <c r="I96" s="3"/>
      <c r="J96" s="54"/>
      <c r="K96" s="55"/>
      <c r="L96" s="3"/>
      <c r="M96" s="6"/>
      <c r="N96" s="4"/>
    </row>
    <row r="97" spans="1:14" s="46" customFormat="1" ht="12.75" x14ac:dyDescent="0.2">
      <c r="A97" s="8"/>
      <c r="B97" s="2"/>
      <c r="C97" s="3"/>
      <c r="D97" s="6"/>
      <c r="E97" s="77"/>
      <c r="F97" s="3"/>
      <c r="G97" s="6"/>
      <c r="H97" s="77"/>
      <c r="I97" s="3"/>
      <c r="J97" s="6"/>
      <c r="K97" s="77"/>
      <c r="L97" s="3"/>
      <c r="M97" s="6"/>
      <c r="N97" s="4"/>
    </row>
    <row r="98" spans="1:14" s="46" customFormat="1" ht="12.75" x14ac:dyDescent="0.2">
      <c r="A98" s="8"/>
      <c r="B98" s="2"/>
      <c r="C98" s="3"/>
      <c r="D98" s="6"/>
      <c r="E98" s="4"/>
      <c r="F98" s="3"/>
      <c r="G98" s="6"/>
      <c r="H98" s="4"/>
      <c r="I98" s="3"/>
      <c r="J98" s="6"/>
      <c r="K98" s="4"/>
      <c r="L98" s="3"/>
      <c r="M98" s="6"/>
      <c r="N98" s="4"/>
    </row>
    <row r="99" spans="1:14" s="46" customFormat="1" ht="12.75" x14ac:dyDescent="0.2">
      <c r="A99" s="1" t="s">
        <v>0</v>
      </c>
      <c r="B99" s="2"/>
      <c r="C99" s="3"/>
      <c r="D99" s="6"/>
      <c r="E99" s="4"/>
      <c r="F99" s="3"/>
      <c r="G99" s="6"/>
      <c r="H99" s="4"/>
      <c r="I99" s="3"/>
      <c r="J99" s="6"/>
      <c r="K99" s="4"/>
      <c r="L99" s="3"/>
      <c r="M99" s="6"/>
      <c r="N99" s="4"/>
    </row>
    <row r="100" spans="1:14" s="46" customFormat="1" ht="12.75" x14ac:dyDescent="0.2">
      <c r="A100" s="1" t="s">
        <v>1</v>
      </c>
      <c r="B100" s="2"/>
      <c r="C100" s="3"/>
      <c r="D100" s="6"/>
      <c r="E100" s="4"/>
      <c r="F100" s="3"/>
      <c r="G100" s="6"/>
      <c r="H100" s="4"/>
      <c r="I100" s="3"/>
      <c r="J100" s="6"/>
      <c r="K100" s="4"/>
      <c r="L100" s="3"/>
      <c r="M100" s="6"/>
      <c r="N100" s="4"/>
    </row>
    <row r="101" spans="1:14" s="46" customFormat="1" ht="12.75" x14ac:dyDescent="0.2">
      <c r="A101" s="1" t="s">
        <v>87</v>
      </c>
      <c r="B101" s="2"/>
      <c r="C101" s="3"/>
      <c r="D101" s="6"/>
      <c r="E101" s="4"/>
      <c r="F101" s="3"/>
      <c r="G101" s="6"/>
      <c r="H101" s="4"/>
      <c r="I101" s="3"/>
      <c r="J101" s="6"/>
      <c r="K101" s="4"/>
      <c r="L101" s="3"/>
      <c r="M101" s="6"/>
      <c r="N101" s="4"/>
    </row>
    <row r="102" spans="1:14" s="46" customFormat="1" ht="13.5" thickBot="1" x14ac:dyDescent="0.25">
      <c r="A102" s="8" t="s">
        <v>2</v>
      </c>
      <c r="B102" s="2"/>
      <c r="C102" s="3"/>
      <c r="D102" s="6"/>
      <c r="E102" s="4"/>
      <c r="F102" s="3"/>
      <c r="G102" s="6"/>
      <c r="H102" s="4"/>
      <c r="I102" s="3"/>
      <c r="J102" s="6"/>
      <c r="K102" s="4"/>
      <c r="L102" s="3"/>
      <c r="M102" s="6"/>
      <c r="N102" s="4"/>
    </row>
    <row r="103" spans="1:14" s="46" customFormat="1" ht="12.75" x14ac:dyDescent="0.2">
      <c r="A103" s="2"/>
      <c r="B103" s="2"/>
      <c r="C103" s="3"/>
      <c r="D103" s="84" t="s">
        <v>5</v>
      </c>
      <c r="E103" s="85"/>
      <c r="F103" s="3"/>
      <c r="G103" s="84" t="s">
        <v>5</v>
      </c>
      <c r="H103" s="85"/>
      <c r="I103" s="3"/>
      <c r="J103" s="84" t="s">
        <v>5</v>
      </c>
      <c r="K103" s="85"/>
      <c r="L103" s="3"/>
      <c r="M103" s="84" t="s">
        <v>92</v>
      </c>
      <c r="N103" s="85"/>
    </row>
    <row r="104" spans="1:14" s="46" customFormat="1" ht="12.75" x14ac:dyDescent="0.2">
      <c r="A104" s="2"/>
      <c r="B104" s="2"/>
      <c r="C104" s="3"/>
      <c r="D104" s="86">
        <f>D6</f>
        <v>42455</v>
      </c>
      <c r="E104" s="87"/>
      <c r="F104" s="3"/>
      <c r="G104" s="86">
        <f>G6</f>
        <v>42546</v>
      </c>
      <c r="H104" s="87"/>
      <c r="I104" s="3"/>
      <c r="J104" s="86">
        <f>J6</f>
        <v>42637</v>
      </c>
      <c r="K104" s="87"/>
      <c r="L104" s="3"/>
      <c r="M104" s="86">
        <f>M6</f>
        <v>42637</v>
      </c>
      <c r="N104" s="87"/>
    </row>
    <row r="105" spans="1:14" s="46" customFormat="1" ht="12.75" x14ac:dyDescent="0.2">
      <c r="A105" s="39" t="s">
        <v>61</v>
      </c>
      <c r="B105" s="2"/>
      <c r="C105" s="3"/>
      <c r="D105" s="15"/>
      <c r="E105" s="16"/>
      <c r="F105" s="3"/>
      <c r="G105" s="15"/>
      <c r="H105" s="16"/>
      <c r="I105" s="3"/>
      <c r="J105" s="15"/>
      <c r="K105" s="16"/>
      <c r="L105" s="3"/>
      <c r="M105" s="15"/>
      <c r="N105" s="16"/>
    </row>
    <row r="106" spans="1:14" s="46" customFormat="1" ht="12.75" x14ac:dyDescent="0.2">
      <c r="A106" s="39"/>
      <c r="B106" s="2" t="s">
        <v>98</v>
      </c>
      <c r="C106" s="3"/>
      <c r="D106" s="15"/>
      <c r="E106" s="56">
        <f>D35</f>
        <v>-10729</v>
      </c>
      <c r="F106" s="3"/>
      <c r="G106" s="15"/>
      <c r="H106" s="56">
        <f>G35</f>
        <v>-5826</v>
      </c>
      <c r="I106" s="3"/>
      <c r="J106" s="15"/>
      <c r="K106" s="56">
        <f>J35</f>
        <v>636</v>
      </c>
      <c r="L106" s="3"/>
      <c r="M106" s="15"/>
      <c r="N106" s="56">
        <f>M35</f>
        <v>-15919</v>
      </c>
    </row>
    <row r="107" spans="1:14" s="46" customFormat="1" ht="25.5" x14ac:dyDescent="0.2">
      <c r="A107" s="39"/>
      <c r="B107" s="57" t="s">
        <v>100</v>
      </c>
      <c r="C107" s="3"/>
      <c r="D107" s="15"/>
      <c r="E107" s="16"/>
      <c r="F107" s="3"/>
      <c r="G107" s="15"/>
      <c r="H107" s="16"/>
      <c r="I107" s="3"/>
      <c r="J107" s="15"/>
      <c r="K107" s="16"/>
      <c r="L107" s="3"/>
      <c r="M107" s="15"/>
      <c r="N107" s="16"/>
    </row>
    <row r="108" spans="1:14" s="46" customFormat="1" ht="12.75" x14ac:dyDescent="0.2">
      <c r="A108" s="39"/>
      <c r="B108" s="41" t="s">
        <v>62</v>
      </c>
      <c r="C108" s="3"/>
      <c r="D108" s="15"/>
      <c r="E108" s="21">
        <v>1955</v>
      </c>
      <c r="F108" s="3"/>
      <c r="G108" s="15"/>
      <c r="H108" s="21">
        <v>2176</v>
      </c>
      <c r="I108" s="3"/>
      <c r="J108" s="15"/>
      <c r="K108" s="21">
        <v>2151</v>
      </c>
      <c r="L108" s="3"/>
      <c r="M108" s="15"/>
      <c r="N108" s="21">
        <f>SUM(E108,H108,K108)</f>
        <v>6282</v>
      </c>
    </row>
    <row r="109" spans="1:14" s="46" customFormat="1" ht="12.75" x14ac:dyDescent="0.2">
      <c r="A109" s="39"/>
      <c r="B109" s="41" t="s">
        <v>63</v>
      </c>
      <c r="C109" s="3"/>
      <c r="D109" s="15"/>
      <c r="E109" s="58">
        <f>SUM(E40,E44)</f>
        <v>3364</v>
      </c>
      <c r="F109" s="3"/>
      <c r="G109" s="15"/>
      <c r="H109" s="58">
        <f>SUM(H40,H44)</f>
        <v>814</v>
      </c>
      <c r="I109" s="3"/>
      <c r="J109" s="15"/>
      <c r="K109" s="58">
        <f>SUM(K40,K44)</f>
        <v>813</v>
      </c>
      <c r="L109" s="3"/>
      <c r="M109" s="15"/>
      <c r="N109" s="58">
        <f>SUM(N40,N44)</f>
        <v>4991</v>
      </c>
    </row>
    <row r="110" spans="1:14" s="46" customFormat="1" ht="12.75" x14ac:dyDescent="0.2">
      <c r="A110" s="59"/>
      <c r="B110" s="41" t="s">
        <v>64</v>
      </c>
      <c r="C110" s="3"/>
      <c r="D110" s="15"/>
      <c r="E110" s="58">
        <v>114</v>
      </c>
      <c r="F110" s="3"/>
      <c r="G110" s="15"/>
      <c r="H110" s="58">
        <v>119</v>
      </c>
      <c r="I110" s="3"/>
      <c r="J110" s="15"/>
      <c r="K110" s="58">
        <v>104</v>
      </c>
      <c r="L110" s="3"/>
      <c r="M110" s="15"/>
      <c r="N110" s="21">
        <f>SUM(E110,H110,K110)</f>
        <v>337</v>
      </c>
    </row>
    <row r="111" spans="1:14" s="46" customFormat="1" ht="12.75" x14ac:dyDescent="0.2">
      <c r="A111" s="39"/>
      <c r="B111" s="41" t="s">
        <v>65</v>
      </c>
      <c r="C111" s="3"/>
      <c r="D111" s="15"/>
      <c r="E111" s="58">
        <f>SUM(E39,E41,E42,E43)</f>
        <v>2721</v>
      </c>
      <c r="F111" s="3"/>
      <c r="G111" s="15"/>
      <c r="H111" s="58">
        <f>SUM(H39,H41,H42,H43)</f>
        <v>2968</v>
      </c>
      <c r="I111" s="3"/>
      <c r="J111" s="15"/>
      <c r="K111" s="58">
        <f>SUM(K39,K41,K42,K43)</f>
        <v>4677</v>
      </c>
      <c r="L111" s="3"/>
      <c r="M111" s="15"/>
      <c r="N111" s="58">
        <f>SUM(N39,N41,N42,N43)</f>
        <v>10366</v>
      </c>
    </row>
    <row r="112" spans="1:14" s="46" customFormat="1" ht="12.75" x14ac:dyDescent="0.2">
      <c r="A112" s="39"/>
      <c r="B112" s="41" t="s">
        <v>66</v>
      </c>
      <c r="C112" s="3"/>
      <c r="D112" s="15"/>
      <c r="E112" s="58"/>
      <c r="F112" s="3"/>
      <c r="G112" s="15"/>
      <c r="H112" s="58"/>
      <c r="I112" s="3"/>
      <c r="J112" s="15"/>
      <c r="K112" s="58"/>
      <c r="L112" s="3"/>
      <c r="M112" s="15"/>
      <c r="N112" s="58"/>
    </row>
    <row r="113" spans="1:14" s="46" customFormat="1" ht="12.75" x14ac:dyDescent="0.2">
      <c r="A113" s="39"/>
      <c r="B113" s="60" t="s">
        <v>67</v>
      </c>
      <c r="C113" s="3"/>
      <c r="D113" s="15"/>
      <c r="E113" s="58">
        <v>3351</v>
      </c>
      <c r="F113" s="3"/>
      <c r="G113" s="15"/>
      <c r="H113" s="58">
        <v>-5314</v>
      </c>
      <c r="I113" s="3"/>
      <c r="J113" s="15"/>
      <c r="K113" s="58">
        <v>-8141</v>
      </c>
      <c r="L113" s="3"/>
      <c r="M113" s="15"/>
      <c r="N113" s="58">
        <f t="shared" ref="N113:N120" si="7">SUM(E113,H113,K113)</f>
        <v>-10104</v>
      </c>
    </row>
    <row r="114" spans="1:14" s="46" customFormat="1" ht="12.75" x14ac:dyDescent="0.2">
      <c r="A114" s="39"/>
      <c r="B114" s="60" t="s">
        <v>68</v>
      </c>
      <c r="C114" s="3"/>
      <c r="D114" s="15"/>
      <c r="E114" s="58">
        <v>6540</v>
      </c>
      <c r="F114" s="3"/>
      <c r="G114" s="15"/>
      <c r="H114" s="58">
        <v>366</v>
      </c>
      <c r="I114" s="3"/>
      <c r="J114" s="15"/>
      <c r="K114" s="58">
        <v>571</v>
      </c>
      <c r="L114" s="3"/>
      <c r="M114" s="15"/>
      <c r="N114" s="58">
        <f t="shared" si="7"/>
        <v>7477</v>
      </c>
    </row>
    <row r="115" spans="1:14" s="46" customFormat="1" ht="12.75" x14ac:dyDescent="0.2">
      <c r="A115" s="39"/>
      <c r="B115" s="60" t="s">
        <v>69</v>
      </c>
      <c r="C115" s="3"/>
      <c r="D115" s="15"/>
      <c r="E115" s="58">
        <v>810</v>
      </c>
      <c r="F115" s="3"/>
      <c r="G115" s="15"/>
      <c r="H115" s="58">
        <v>-2704</v>
      </c>
      <c r="I115" s="3"/>
      <c r="J115" s="15"/>
      <c r="K115" s="58">
        <v>-7906</v>
      </c>
      <c r="L115" s="3"/>
      <c r="M115" s="15"/>
      <c r="N115" s="58">
        <f t="shared" si="7"/>
        <v>-9800</v>
      </c>
    </row>
    <row r="116" spans="1:14" s="46" customFormat="1" ht="12.75" x14ac:dyDescent="0.2">
      <c r="A116" s="39"/>
      <c r="B116" s="60" t="s">
        <v>70</v>
      </c>
      <c r="C116" s="3"/>
      <c r="D116" s="15"/>
      <c r="E116" s="58">
        <v>-576</v>
      </c>
      <c r="F116" s="3"/>
      <c r="G116" s="15"/>
      <c r="H116" s="58">
        <v>1970</v>
      </c>
      <c r="I116" s="3"/>
      <c r="J116" s="15"/>
      <c r="K116" s="58">
        <v>-7452</v>
      </c>
      <c r="L116" s="3"/>
      <c r="M116" s="15"/>
      <c r="N116" s="58">
        <f t="shared" si="7"/>
        <v>-6058</v>
      </c>
    </row>
    <row r="117" spans="1:14" s="46" customFormat="1" ht="12.75" x14ac:dyDescent="0.2">
      <c r="A117" s="39"/>
      <c r="B117" s="60" t="s">
        <v>71</v>
      </c>
      <c r="C117" s="3"/>
      <c r="D117" s="15"/>
      <c r="E117" s="58">
        <v>-8459</v>
      </c>
      <c r="F117" s="3"/>
      <c r="G117" s="15"/>
      <c r="H117" s="58">
        <v>2600</v>
      </c>
      <c r="I117" s="3"/>
      <c r="J117" s="15"/>
      <c r="K117" s="58">
        <v>5503</v>
      </c>
      <c r="L117" s="3"/>
      <c r="M117" s="15"/>
      <c r="N117" s="58">
        <f t="shared" si="7"/>
        <v>-356</v>
      </c>
    </row>
    <row r="118" spans="1:14" s="46" customFormat="1" ht="12.75" x14ac:dyDescent="0.2">
      <c r="A118" s="39"/>
      <c r="B118" s="60" t="s">
        <v>72</v>
      </c>
      <c r="C118" s="3"/>
      <c r="D118" s="15"/>
      <c r="E118" s="58">
        <v>8471</v>
      </c>
      <c r="F118" s="3"/>
      <c r="G118" s="15"/>
      <c r="H118" s="58">
        <v>541</v>
      </c>
      <c r="I118" s="3"/>
      <c r="J118" s="15"/>
      <c r="K118" s="58">
        <v>4962</v>
      </c>
      <c r="L118" s="3"/>
      <c r="M118" s="15"/>
      <c r="N118" s="58">
        <f t="shared" si="7"/>
        <v>13974</v>
      </c>
    </row>
    <row r="119" spans="1:14" s="46" customFormat="1" ht="12.75" x14ac:dyDescent="0.2">
      <c r="A119" s="39"/>
      <c r="B119" s="60" t="s">
        <v>73</v>
      </c>
      <c r="C119" s="3"/>
      <c r="D119" s="15"/>
      <c r="E119" s="58">
        <v>-2195</v>
      </c>
      <c r="F119" s="3"/>
      <c r="G119" s="15"/>
      <c r="H119" s="58">
        <v>2518</v>
      </c>
      <c r="I119" s="3"/>
      <c r="J119" s="15"/>
      <c r="K119" s="58">
        <v>4060</v>
      </c>
      <c r="L119" s="3"/>
      <c r="M119" s="15"/>
      <c r="N119" s="58">
        <f t="shared" si="7"/>
        <v>4383</v>
      </c>
    </row>
    <row r="120" spans="1:14" s="46" customFormat="1" ht="12.75" x14ac:dyDescent="0.2">
      <c r="A120" s="39"/>
      <c r="B120" s="60" t="s">
        <v>74</v>
      </c>
      <c r="C120" s="3"/>
      <c r="D120" s="15"/>
      <c r="E120" s="58">
        <v>-98</v>
      </c>
      <c r="F120" s="3"/>
      <c r="G120" s="15"/>
      <c r="H120" s="58">
        <v>-109</v>
      </c>
      <c r="I120" s="3"/>
      <c r="J120" s="15"/>
      <c r="K120" s="58">
        <v>-106</v>
      </c>
      <c r="L120" s="3"/>
      <c r="M120" s="15"/>
      <c r="N120" s="58">
        <f t="shared" si="7"/>
        <v>-313</v>
      </c>
    </row>
    <row r="121" spans="1:14" s="46" customFormat="1" ht="12.75" x14ac:dyDescent="0.2">
      <c r="A121" s="40" t="s">
        <v>101</v>
      </c>
      <c r="B121" s="2"/>
      <c r="C121" s="3"/>
      <c r="D121" s="61"/>
      <c r="E121" s="62">
        <f>SUM(E106:E120)</f>
        <v>5269</v>
      </c>
      <c r="F121" s="3"/>
      <c r="G121" s="61"/>
      <c r="H121" s="62">
        <f>SUM(H106:H120)</f>
        <v>119</v>
      </c>
      <c r="I121" s="3"/>
      <c r="J121" s="61"/>
      <c r="K121" s="62">
        <f>SUM(K106:K120)</f>
        <v>-128</v>
      </c>
      <c r="L121" s="3"/>
      <c r="M121" s="61"/>
      <c r="N121" s="62">
        <f>SUM(N106:N120)</f>
        <v>5260</v>
      </c>
    </row>
    <row r="122" spans="1:14" s="46" customFormat="1" ht="12.75" x14ac:dyDescent="0.2">
      <c r="A122" s="40"/>
      <c r="B122" s="2"/>
      <c r="C122" s="3"/>
      <c r="D122" s="63"/>
      <c r="E122" s="64"/>
      <c r="F122" s="3"/>
      <c r="G122" s="63"/>
      <c r="H122" s="64"/>
      <c r="I122" s="3"/>
      <c r="J122" s="63"/>
      <c r="K122" s="64"/>
      <c r="L122" s="3"/>
      <c r="M122" s="63"/>
      <c r="N122" s="64"/>
    </row>
    <row r="123" spans="1:14" s="46" customFormat="1" ht="12.75" x14ac:dyDescent="0.2">
      <c r="A123" s="39" t="s">
        <v>75</v>
      </c>
      <c r="B123" s="2"/>
      <c r="C123" s="3"/>
      <c r="D123" s="63"/>
      <c r="E123" s="64"/>
      <c r="F123" s="3"/>
      <c r="G123" s="63"/>
      <c r="H123" s="64"/>
      <c r="I123" s="3"/>
      <c r="J123" s="63"/>
      <c r="K123" s="64"/>
      <c r="L123" s="3"/>
      <c r="M123" s="63"/>
      <c r="N123" s="64"/>
    </row>
    <row r="124" spans="1:14" s="46" customFormat="1" ht="12.75" x14ac:dyDescent="0.2">
      <c r="A124" s="41" t="s">
        <v>76</v>
      </c>
      <c r="B124" s="2"/>
      <c r="C124" s="3"/>
      <c r="D124" s="65"/>
      <c r="E124" s="27">
        <v>-1453</v>
      </c>
      <c r="F124" s="3"/>
      <c r="G124" s="65"/>
      <c r="H124" s="27">
        <v>-1625</v>
      </c>
      <c r="I124" s="3"/>
      <c r="J124" s="65"/>
      <c r="K124" s="27">
        <v>-2286</v>
      </c>
      <c r="L124" s="3"/>
      <c r="M124" s="65"/>
      <c r="N124" s="27">
        <f t="shared" ref="N124:N125" si="8">SUM(E124,H124,K124)</f>
        <v>-5364</v>
      </c>
    </row>
    <row r="125" spans="1:14" s="46" customFormat="1" ht="12.75" x14ac:dyDescent="0.2">
      <c r="A125" s="41" t="s">
        <v>77</v>
      </c>
      <c r="B125" s="2"/>
      <c r="C125" s="3"/>
      <c r="D125" s="65"/>
      <c r="E125" s="66">
        <v>7020</v>
      </c>
      <c r="F125" s="3"/>
      <c r="G125" s="65"/>
      <c r="H125" s="66">
        <v>4650</v>
      </c>
      <c r="I125" s="3"/>
      <c r="J125" s="65"/>
      <c r="K125" s="66">
        <v>8500</v>
      </c>
      <c r="L125" s="3"/>
      <c r="M125" s="65"/>
      <c r="N125" s="66">
        <f t="shared" si="8"/>
        <v>20170</v>
      </c>
    </row>
    <row r="126" spans="1:14" s="46" customFormat="1" ht="12.75" x14ac:dyDescent="0.2">
      <c r="A126" s="40" t="s">
        <v>90</v>
      </c>
      <c r="B126" s="2"/>
      <c r="C126" s="3"/>
      <c r="D126" s="67"/>
      <c r="E126" s="68">
        <f>SUM(E124:E125)</f>
        <v>5567</v>
      </c>
      <c r="F126" s="3"/>
      <c r="G126" s="67"/>
      <c r="H126" s="68">
        <f>SUM(H124:H125)</f>
        <v>3025</v>
      </c>
      <c r="I126" s="3"/>
      <c r="J126" s="67"/>
      <c r="K126" s="68">
        <f>SUM(K124:K125)</f>
        <v>6214</v>
      </c>
      <c r="L126" s="3"/>
      <c r="M126" s="67"/>
      <c r="N126" s="68">
        <f>SUM(N124:N125)</f>
        <v>14806</v>
      </c>
    </row>
    <row r="127" spans="1:14" s="46" customFormat="1" ht="12.75" x14ac:dyDescent="0.2">
      <c r="A127" s="40"/>
      <c r="B127" s="2"/>
      <c r="C127" s="3"/>
      <c r="D127" s="63"/>
      <c r="E127" s="64"/>
      <c r="F127" s="3"/>
      <c r="G127" s="63"/>
      <c r="H127" s="64"/>
      <c r="I127" s="3"/>
      <c r="J127" s="63"/>
      <c r="K127" s="64"/>
      <c r="L127" s="3"/>
      <c r="M127" s="63"/>
      <c r="N127" s="64"/>
    </row>
    <row r="128" spans="1:14" s="46" customFormat="1" ht="12.75" x14ac:dyDescent="0.2">
      <c r="A128" s="39" t="s">
        <v>78</v>
      </c>
      <c r="B128" s="2"/>
      <c r="C128" s="3"/>
      <c r="D128" s="63"/>
      <c r="E128" s="64"/>
      <c r="F128" s="3"/>
      <c r="G128" s="63"/>
      <c r="H128" s="64"/>
      <c r="I128" s="3"/>
      <c r="J128" s="63"/>
      <c r="K128" s="64"/>
      <c r="L128" s="3"/>
      <c r="M128" s="63"/>
      <c r="N128" s="64"/>
    </row>
    <row r="129" spans="1:19" s="46" customFormat="1" ht="12.75" x14ac:dyDescent="0.2">
      <c r="A129" s="41" t="s">
        <v>79</v>
      </c>
      <c r="B129" s="2"/>
      <c r="C129" s="3"/>
      <c r="D129" s="63"/>
      <c r="E129" s="58">
        <v>14</v>
      </c>
      <c r="F129" s="3"/>
      <c r="G129" s="63"/>
      <c r="H129" s="58">
        <v>0</v>
      </c>
      <c r="I129" s="3"/>
      <c r="J129" s="63"/>
      <c r="K129" s="58">
        <v>0</v>
      </c>
      <c r="L129" s="3"/>
      <c r="M129" s="63"/>
      <c r="N129" s="58">
        <f t="shared" ref="N129:N132" si="9">SUM(E129,H129,K129)</f>
        <v>14</v>
      </c>
    </row>
    <row r="130" spans="1:19" s="46" customFormat="1" ht="12.75" x14ac:dyDescent="0.2">
      <c r="A130" s="41" t="s">
        <v>93</v>
      </c>
      <c r="B130" s="2"/>
      <c r="C130" s="3"/>
      <c r="D130" s="63"/>
      <c r="E130" s="58">
        <v>0</v>
      </c>
      <c r="F130" s="3"/>
      <c r="G130" s="63"/>
      <c r="H130" s="58">
        <v>2905</v>
      </c>
      <c r="I130" s="3"/>
      <c r="J130" s="63"/>
      <c r="K130" s="58">
        <v>0</v>
      </c>
      <c r="L130" s="3"/>
      <c r="M130" s="63"/>
      <c r="N130" s="58">
        <f t="shared" si="9"/>
        <v>2905</v>
      </c>
    </row>
    <row r="131" spans="1:19" s="46" customFormat="1" ht="12.75" x14ac:dyDescent="0.2">
      <c r="A131" s="41" t="s">
        <v>84</v>
      </c>
      <c r="B131" s="2"/>
      <c r="C131" s="3"/>
      <c r="D131" s="63"/>
      <c r="E131" s="58">
        <v>-12809</v>
      </c>
      <c r="F131" s="3"/>
      <c r="G131" s="63"/>
      <c r="H131" s="58">
        <v>0</v>
      </c>
      <c r="I131" s="3"/>
      <c r="J131" s="63"/>
      <c r="K131" s="58">
        <v>0</v>
      </c>
      <c r="L131" s="3"/>
      <c r="M131" s="63"/>
      <c r="N131" s="58">
        <f t="shared" si="9"/>
        <v>-12809</v>
      </c>
    </row>
    <row r="132" spans="1:19" s="46" customFormat="1" ht="12.75" x14ac:dyDescent="0.2">
      <c r="A132" s="41" t="s">
        <v>80</v>
      </c>
      <c r="B132" s="2"/>
      <c r="C132" s="3"/>
      <c r="D132" s="63"/>
      <c r="E132" s="58">
        <v>-251</v>
      </c>
      <c r="F132" s="3"/>
      <c r="G132" s="63"/>
      <c r="H132" s="58">
        <v>-1296</v>
      </c>
      <c r="I132" s="3"/>
      <c r="J132" s="63"/>
      <c r="K132" s="58">
        <v>-240</v>
      </c>
      <c r="L132" s="3"/>
      <c r="M132" s="63"/>
      <c r="N132" s="58">
        <f t="shared" si="9"/>
        <v>-1787</v>
      </c>
    </row>
    <row r="133" spans="1:19" s="46" customFormat="1" ht="12.75" x14ac:dyDescent="0.2">
      <c r="A133" s="40" t="s">
        <v>94</v>
      </c>
      <c r="B133" s="2"/>
      <c r="C133" s="3"/>
      <c r="D133" s="67"/>
      <c r="E133" s="68">
        <f>SUM(E129:E132)</f>
        <v>-13046</v>
      </c>
      <c r="F133" s="3"/>
      <c r="G133" s="67"/>
      <c r="H133" s="68">
        <f>SUM(H129:H132)</f>
        <v>1609</v>
      </c>
      <c r="I133" s="3"/>
      <c r="J133" s="67"/>
      <c r="K133" s="68">
        <f>SUM(K129:K132)</f>
        <v>-240</v>
      </c>
      <c r="L133" s="3"/>
      <c r="M133" s="67"/>
      <c r="N133" s="68">
        <f>SUM(N129:N132)</f>
        <v>-11677</v>
      </c>
    </row>
    <row r="134" spans="1:19" s="46" customFormat="1" ht="9.75" customHeight="1" x14ac:dyDescent="0.2">
      <c r="A134" s="40"/>
      <c r="B134" s="2"/>
      <c r="C134" s="3"/>
      <c r="D134" s="67"/>
      <c r="E134" s="69"/>
      <c r="F134" s="3"/>
      <c r="G134" s="67"/>
      <c r="H134" s="69"/>
      <c r="I134" s="3"/>
      <c r="J134" s="67"/>
      <c r="K134" s="69"/>
      <c r="L134" s="3"/>
      <c r="M134" s="67"/>
      <c r="N134" s="69"/>
    </row>
    <row r="135" spans="1:19" s="46" customFormat="1" ht="12.75" x14ac:dyDescent="0.2">
      <c r="A135" s="40" t="s">
        <v>81</v>
      </c>
      <c r="B135" s="2"/>
      <c r="C135" s="3"/>
      <c r="D135" s="63"/>
      <c r="E135" s="58">
        <v>-51</v>
      </c>
      <c r="F135" s="3"/>
      <c r="G135" s="63"/>
      <c r="H135" s="58">
        <v>-73</v>
      </c>
      <c r="I135" s="3"/>
      <c r="J135" s="63"/>
      <c r="K135" s="58">
        <v>-127</v>
      </c>
      <c r="L135" s="3"/>
      <c r="M135" s="63"/>
      <c r="N135" s="58">
        <f>SUM(E135,H135,K135)</f>
        <v>-251</v>
      </c>
    </row>
    <row r="136" spans="1:19" s="46" customFormat="1" ht="12.75" x14ac:dyDescent="0.2">
      <c r="A136" s="40"/>
      <c r="B136" s="2"/>
      <c r="C136" s="3"/>
      <c r="D136" s="63"/>
      <c r="E136" s="66"/>
      <c r="F136" s="3"/>
      <c r="G136" s="63"/>
      <c r="H136" s="66"/>
      <c r="I136" s="3"/>
      <c r="J136" s="63"/>
      <c r="K136" s="66"/>
      <c r="L136" s="3"/>
      <c r="M136" s="63"/>
      <c r="N136" s="66"/>
    </row>
    <row r="137" spans="1:19" s="46" customFormat="1" ht="12.75" x14ac:dyDescent="0.2">
      <c r="A137" s="40" t="s">
        <v>95</v>
      </c>
      <c r="B137" s="2"/>
      <c r="C137" s="3"/>
      <c r="D137" s="70"/>
      <c r="E137" s="69">
        <f>+E121+E126+E133+E135</f>
        <v>-2261</v>
      </c>
      <c r="F137" s="3"/>
      <c r="G137" s="70"/>
      <c r="H137" s="69">
        <f>+H121+H126+H133+H135</f>
        <v>4680</v>
      </c>
      <c r="I137" s="3"/>
      <c r="J137" s="70"/>
      <c r="K137" s="69">
        <f>+K121+K126+K133+K135</f>
        <v>5719</v>
      </c>
      <c r="L137" s="3"/>
      <c r="M137" s="70"/>
      <c r="N137" s="69">
        <f>+N121+N126+N133+N135</f>
        <v>8138</v>
      </c>
    </row>
    <row r="138" spans="1:19" s="46" customFormat="1" ht="12.75" x14ac:dyDescent="0.2">
      <c r="A138" s="40" t="s">
        <v>82</v>
      </c>
      <c r="B138" s="2"/>
      <c r="C138" s="3"/>
      <c r="D138" s="63"/>
      <c r="E138" s="71">
        <v>23626</v>
      </c>
      <c r="F138" s="3"/>
      <c r="G138" s="63"/>
      <c r="H138" s="71">
        <f>E139</f>
        <v>21365</v>
      </c>
      <c r="I138" s="3"/>
      <c r="J138" s="63"/>
      <c r="K138" s="71">
        <f>H139</f>
        <v>26045</v>
      </c>
      <c r="L138" s="3"/>
      <c r="M138" s="63"/>
      <c r="N138" s="71">
        <v>23626</v>
      </c>
    </row>
    <row r="139" spans="1:19" s="46" customFormat="1" ht="13.5" thickBot="1" x14ac:dyDescent="0.25">
      <c r="A139" s="40" t="s">
        <v>83</v>
      </c>
      <c r="B139" s="2"/>
      <c r="C139" s="3"/>
      <c r="D139" s="72"/>
      <c r="E139" s="47">
        <f>SUM(E137:E138)</f>
        <v>21365</v>
      </c>
      <c r="F139" s="3"/>
      <c r="G139" s="72"/>
      <c r="H139" s="47">
        <f>SUM(H137:H138)</f>
        <v>26045</v>
      </c>
      <c r="I139" s="3"/>
      <c r="J139" s="72"/>
      <c r="K139" s="47">
        <f>SUM(K137:K138)</f>
        <v>31764</v>
      </c>
      <c r="L139" s="3"/>
      <c r="M139" s="72"/>
      <c r="N139" s="47">
        <f>SUM(N137:N138)</f>
        <v>31764</v>
      </c>
    </row>
    <row r="140" spans="1:19" s="46" customFormat="1" ht="14.25" thickTop="1" thickBot="1" x14ac:dyDescent="0.25">
      <c r="A140" s="2"/>
      <c r="B140" s="2"/>
      <c r="C140" s="3"/>
      <c r="D140" s="54"/>
      <c r="E140" s="73"/>
      <c r="F140" s="3"/>
      <c r="G140" s="54"/>
      <c r="H140" s="73"/>
      <c r="I140" s="3"/>
      <c r="J140" s="54"/>
      <c r="K140" s="73"/>
      <c r="L140" s="3"/>
      <c r="M140" s="54"/>
      <c r="N140" s="73"/>
    </row>
    <row r="141" spans="1:19" x14ac:dyDescent="0.25">
      <c r="D141" s="75"/>
      <c r="E141" s="75"/>
      <c r="G141" s="75"/>
      <c r="H141" s="75"/>
      <c r="J141" s="75"/>
      <c r="K141" s="75"/>
      <c r="M141" s="75"/>
      <c r="N141" s="75"/>
      <c r="P141" s="7"/>
      <c r="Q141" s="7"/>
      <c r="R141" s="7"/>
      <c r="S141" s="7"/>
    </row>
    <row r="142" spans="1:19" x14ac:dyDescent="0.25">
      <c r="E142" s="7"/>
      <c r="H142" s="7"/>
      <c r="K142" s="7"/>
      <c r="N142" s="7"/>
      <c r="P142" s="7"/>
      <c r="Q142" s="7"/>
      <c r="R142" s="7"/>
      <c r="S142" s="7"/>
    </row>
    <row r="143" spans="1:19" x14ac:dyDescent="0.25">
      <c r="B143" s="2"/>
    </row>
  </sheetData>
  <mergeCells count="15">
    <mergeCell ref="M3:N3"/>
    <mergeCell ref="M103:N103"/>
    <mergeCell ref="M104:N104"/>
    <mergeCell ref="D104:E104"/>
    <mergeCell ref="D59:E59"/>
    <mergeCell ref="D103:E103"/>
    <mergeCell ref="D3:E3"/>
    <mergeCell ref="G3:H3"/>
    <mergeCell ref="G59:H59"/>
    <mergeCell ref="G103:H103"/>
    <mergeCell ref="G104:H104"/>
    <mergeCell ref="J3:K3"/>
    <mergeCell ref="J59:K59"/>
    <mergeCell ref="J103:K103"/>
    <mergeCell ref="J104:K104"/>
  </mergeCells>
  <pageMargins left="0.7" right="0.31" top="0.5" bottom="0.25" header="0.05" footer="0"/>
  <pageSetup scale="75" fitToHeight="3" orientation="landscape" r:id="rId1"/>
  <rowBreaks count="2" manualBreakCount="2">
    <brk id="53" max="14" man="1"/>
    <brk id="98" max="14" man="1"/>
  </rowBreaks>
  <ignoredErrors>
    <ignoredError sqref="N109 E21 H21 K21 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Historical Financials</vt:lpstr>
      <vt:lpstr>'2016 Historical Financials'!Print_Area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Peter Bonetta</cp:lastModifiedBy>
  <cp:lastPrinted>2016-10-07T21:22:52Z</cp:lastPrinted>
  <dcterms:created xsi:type="dcterms:W3CDTF">2015-07-23T18:50:37Z</dcterms:created>
  <dcterms:modified xsi:type="dcterms:W3CDTF">2016-11-01T14:38:08Z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